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ksandr\Desktop\"/>
    </mc:Choice>
  </mc:AlternateContent>
  <bookViews>
    <workbookView xWindow="0" yWindow="0" windowWidth="21600" windowHeight="9735" activeTab="1"/>
  </bookViews>
  <sheets>
    <sheet name="Лист1" sheetId="1" r:id="rId1"/>
    <sheet name="Зарплат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 s="1"/>
  <c r="E15" i="2" s="1"/>
  <c r="C15" i="2"/>
  <c r="F14" i="2"/>
  <c r="C14" i="2"/>
  <c r="F13" i="2"/>
  <c r="D13" i="2"/>
  <c r="E13" i="2" s="1"/>
  <c r="C13" i="2"/>
  <c r="F10" i="2"/>
  <c r="D10" i="2" s="1"/>
  <c r="C10" i="2"/>
  <c r="F9" i="2"/>
  <c r="E9" i="2" s="1"/>
  <c r="G9" i="2" s="1"/>
  <c r="D9" i="2"/>
  <c r="C9" i="2"/>
  <c r="F8" i="2"/>
  <c r="D8" i="2" s="1"/>
  <c r="E8" i="2" s="1"/>
  <c r="C8" i="2"/>
  <c r="C11" i="2" s="1"/>
  <c r="F5" i="2"/>
  <c r="D5" i="2" s="1"/>
  <c r="E5" i="2" s="1"/>
  <c r="C5" i="2"/>
  <c r="F3" i="2"/>
  <c r="C3" i="2"/>
  <c r="G4" i="2"/>
  <c r="C16" i="2" l="1"/>
  <c r="F16" i="2"/>
  <c r="G13" i="2"/>
  <c r="D14" i="2"/>
  <c r="D16" i="2" s="1"/>
  <c r="G15" i="2"/>
  <c r="G8" i="2"/>
  <c r="E10" i="2"/>
  <c r="E11" i="2" s="1"/>
  <c r="D11" i="2"/>
  <c r="F11" i="2"/>
  <c r="G5" i="2"/>
  <c r="D3" i="2"/>
  <c r="E3" i="2" s="1"/>
  <c r="F4" i="2"/>
  <c r="D4" i="2" s="1"/>
  <c r="E4" i="2" s="1"/>
  <c r="C4" i="2"/>
  <c r="E14" i="2" l="1"/>
  <c r="E16" i="2" s="1"/>
  <c r="G10" i="2"/>
  <c r="G11" i="2"/>
  <c r="G3" i="2"/>
  <c r="L81" i="2"/>
  <c r="N78" i="2"/>
  <c r="L56" i="2"/>
  <c r="N53" i="2"/>
  <c r="L31" i="2"/>
  <c r="N28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1" i="2"/>
  <c r="F91" i="2"/>
  <c r="E91" i="2"/>
  <c r="D91" i="2"/>
  <c r="C91" i="2"/>
  <c r="G86" i="2"/>
  <c r="F86" i="2"/>
  <c r="E86" i="2"/>
  <c r="D86" i="2"/>
  <c r="C86" i="2"/>
  <c r="C93" i="2" s="1"/>
  <c r="G81" i="2"/>
  <c r="F81" i="2"/>
  <c r="F93" i="2" s="1"/>
  <c r="E81" i="2"/>
  <c r="D81" i="2"/>
  <c r="C81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66" i="2"/>
  <c r="F66" i="2"/>
  <c r="E66" i="2"/>
  <c r="D66" i="2"/>
  <c r="C66" i="2"/>
  <c r="G61" i="2"/>
  <c r="F61" i="2"/>
  <c r="E61" i="2"/>
  <c r="D61" i="2"/>
  <c r="C61" i="2"/>
  <c r="G56" i="2"/>
  <c r="G68" i="2" s="1"/>
  <c r="F56" i="2"/>
  <c r="E56" i="2"/>
  <c r="D56" i="2"/>
  <c r="C56" i="2"/>
  <c r="C68" i="2" s="1"/>
  <c r="G48" i="2"/>
  <c r="F48" i="2"/>
  <c r="E48" i="2"/>
  <c r="D48" i="2"/>
  <c r="C48" i="2"/>
  <c r="G47" i="2"/>
  <c r="F47" i="2"/>
  <c r="E47" i="2"/>
  <c r="D47" i="2"/>
  <c r="C47" i="2"/>
  <c r="G46" i="2"/>
  <c r="F46" i="2"/>
  <c r="E46" i="2"/>
  <c r="D46" i="2"/>
  <c r="C46" i="2"/>
  <c r="G41" i="2"/>
  <c r="G43" i="2" s="1"/>
  <c r="F41" i="2"/>
  <c r="E41" i="2"/>
  <c r="D41" i="2"/>
  <c r="C41" i="2"/>
  <c r="G36" i="2"/>
  <c r="F36" i="2"/>
  <c r="E36" i="2"/>
  <c r="D36" i="2"/>
  <c r="C36" i="2"/>
  <c r="G31" i="2"/>
  <c r="F31" i="2"/>
  <c r="F43" i="2" s="1"/>
  <c r="E31" i="2"/>
  <c r="E43" i="2" s="1"/>
  <c r="D31" i="2"/>
  <c r="C31" i="2"/>
  <c r="G23" i="2"/>
  <c r="F23" i="2"/>
  <c r="E23" i="2"/>
  <c r="D23" i="2"/>
  <c r="C23" i="2"/>
  <c r="F22" i="2"/>
  <c r="D22" i="2"/>
  <c r="C22" i="2"/>
  <c r="F21" i="2"/>
  <c r="C21" i="2"/>
  <c r="F6" i="2"/>
  <c r="F18" i="2" s="1"/>
  <c r="C6" i="2"/>
  <c r="C18" i="2" s="1"/>
  <c r="L4" i="2"/>
  <c r="N1" i="2"/>
  <c r="L5" i="2" s="1"/>
  <c r="G14" i="2" l="1"/>
  <c r="G16" i="2" s="1"/>
  <c r="E22" i="2"/>
  <c r="E6" i="2"/>
  <c r="E18" i="2" s="1"/>
  <c r="G6" i="2"/>
  <c r="G21" i="2"/>
  <c r="D21" i="2"/>
  <c r="D6" i="2"/>
  <c r="D18" i="2" s="1"/>
  <c r="L82" i="2"/>
  <c r="L83" i="2" s="1"/>
  <c r="L57" i="2"/>
  <c r="L58" i="2" s="1"/>
  <c r="L32" i="2"/>
  <c r="L33" i="2" s="1"/>
  <c r="G93" i="2"/>
  <c r="E93" i="2"/>
  <c r="D93" i="2"/>
  <c r="D68" i="2"/>
  <c r="E68" i="2"/>
  <c r="F68" i="2"/>
  <c r="D43" i="2"/>
  <c r="C43" i="2"/>
  <c r="H1" i="1"/>
  <c r="G18" i="2" l="1"/>
  <c r="G22" i="2"/>
  <c r="N86" i="2"/>
  <c r="N85" i="2"/>
  <c r="N60" i="2"/>
  <c r="N61" i="2"/>
  <c r="N36" i="2"/>
  <c r="N35" i="2"/>
  <c r="L6" i="2"/>
  <c r="N8" i="2" s="1"/>
  <c r="N9" i="2"/>
  <c r="K6" i="1"/>
  <c r="K4" i="1"/>
  <c r="M1" i="1"/>
  <c r="K5" i="1" l="1"/>
  <c r="F4" i="1"/>
  <c r="F5" i="1" l="1"/>
  <c r="F6" i="1" s="1"/>
  <c r="C1" i="1"/>
  <c r="A4" i="1"/>
  <c r="H15" i="1" l="1"/>
  <c r="C15" i="1"/>
  <c r="M10" i="1"/>
  <c r="H10" i="1"/>
  <c r="A5" i="1"/>
  <c r="A6" i="1" s="1"/>
</calcChain>
</file>

<file path=xl/sharedStrings.xml><?xml version="1.0" encoding="utf-8"?>
<sst xmlns="http://schemas.openxmlformats.org/spreadsheetml/2006/main" count="124" uniqueCount="34">
  <si>
    <t>зарплата месяц</t>
  </si>
  <si>
    <t>количество роб. дней</t>
  </si>
  <si>
    <t>количество отработаных дней</t>
  </si>
  <si>
    <t>процентная ставка 37,66</t>
  </si>
  <si>
    <t>3,6% в пенсионный</t>
  </si>
  <si>
    <t>15% в налоговую</t>
  </si>
  <si>
    <t>общаю сумма налогов</t>
  </si>
  <si>
    <t>выплачено на руки з/п</t>
  </si>
  <si>
    <t>выплачено на руки з/п за троих</t>
  </si>
  <si>
    <t>Месяц</t>
  </si>
  <si>
    <t>Январь</t>
  </si>
  <si>
    <t>Вовка</t>
  </si>
  <si>
    <t>Сашка</t>
  </si>
  <si>
    <t>Юрка</t>
  </si>
  <si>
    <t>зарплата на руки</t>
  </si>
  <si>
    <t>Февраль</t>
  </si>
  <si>
    <t>з/п на руки</t>
  </si>
  <si>
    <t>з/п на руки когда нет 15%</t>
  </si>
  <si>
    <t>Март</t>
  </si>
  <si>
    <t>З/п за месяц</t>
  </si>
  <si>
    <t>Квартал</t>
  </si>
  <si>
    <t>Саша</t>
  </si>
  <si>
    <t>Апрель</t>
  </si>
  <si>
    <t>Июнь</t>
  </si>
  <si>
    <t>Июль</t>
  </si>
  <si>
    <t>Август</t>
  </si>
  <si>
    <t>Сентябрь</t>
  </si>
  <si>
    <t>Октябрь</t>
  </si>
  <si>
    <t>Май</t>
  </si>
  <si>
    <t>Ноябрь</t>
  </si>
  <si>
    <t>Декабрь</t>
  </si>
  <si>
    <t>Ставка</t>
  </si>
  <si>
    <t>Роб.дней</t>
  </si>
  <si>
    <t>Отработаных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</si>
</sst>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р_.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6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9" xfId="0" applyBorder="1"/>
    <xf numFmtId="2" fontId="0" fillId="0" borderId="9" xfId="0" applyNumberFormat="1" applyBorder="1"/>
    <xf numFmtId="0" fontId="0" fillId="0" borderId="2" xfId="0" applyBorder="1"/>
    <xf numFmtId="2" fontId="0" fillId="0" borderId="2" xfId="0" applyNumberFormat="1" applyBorder="1"/>
    <xf numFmtId="10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4" xfId="0" applyNumberFormat="1" applyBorder="1"/>
    <xf numFmtId="0" fontId="0" fillId="0" borderId="4" xfId="0" applyBorder="1"/>
    <xf numFmtId="0" fontId="0" fillId="0" borderId="31" xfId="0" applyNumberFormat="1" applyBorder="1" applyAlignment="1">
      <alignment horizontal="center"/>
    </xf>
    <xf numFmtId="2" fontId="0" fillId="0" borderId="5" xfId="0" applyNumberFormat="1" applyBorder="1"/>
    <xf numFmtId="2" fontId="0" fillId="0" borderId="32" xfId="0" applyNumberFormat="1" applyBorder="1"/>
    <xf numFmtId="2" fontId="0" fillId="0" borderId="31" xfId="0" applyNumberFormat="1" applyBorder="1"/>
    <xf numFmtId="2" fontId="0" fillId="0" borderId="28" xfId="0" applyNumberFormat="1" applyBorder="1"/>
    <xf numFmtId="2" fontId="3" fillId="0" borderId="1" xfId="0" applyNumberFormat="1" applyFont="1" applyBorder="1" applyAlignment="1">
      <alignment vertical="center"/>
    </xf>
    <xf numFmtId="0" fontId="0" fillId="0" borderId="1" xfId="0" applyNumberFormat="1" applyBorder="1"/>
    <xf numFmtId="0" fontId="3" fillId="0" borderId="1" xfId="0" applyNumberFormat="1" applyFont="1" applyBorder="1" applyAlignment="1">
      <alignment vertical="center"/>
    </xf>
    <xf numFmtId="0" fontId="0" fillId="0" borderId="1" xfId="0" applyNumberFormat="1" applyFill="1" applyBorder="1" applyAlignment="1">
      <alignment horizontal="center"/>
    </xf>
    <xf numFmtId="2" fontId="4" fillId="0" borderId="27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26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2" fillId="0" borderId="33" xfId="0" applyNumberFormat="1" applyFont="1" applyBorder="1" applyAlignment="1">
      <alignment horizontal="center" vertical="center"/>
    </xf>
    <xf numFmtId="2" fontId="2" fillId="0" borderId="22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0" fillId="0" borderId="2" xfId="0" applyNumberFormat="1" applyBorder="1"/>
    <xf numFmtId="2" fontId="0" fillId="0" borderId="34" xfId="0" applyNumberFormat="1" applyBorder="1"/>
    <xf numFmtId="2" fontId="2" fillId="0" borderId="8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M10" sqref="M10"/>
    </sheetView>
  </sheetViews>
  <sheetFormatPr defaultRowHeight="15" x14ac:dyDescent="0.25"/>
  <cols>
    <col min="1" max="1" width="10.140625" bestFit="1" customWidth="1"/>
    <col min="2" max="2" width="30.5703125" customWidth="1"/>
    <col min="6" max="6" width="10.140625" bestFit="1" customWidth="1"/>
    <col min="7" max="7" width="31.42578125" customWidth="1"/>
    <col min="10" max="10" width="6.7109375" customWidth="1"/>
    <col min="11" max="11" width="10.140625" bestFit="1" customWidth="1"/>
    <col min="12" max="12" width="31" customWidth="1"/>
  </cols>
  <sheetData>
    <row r="1" spans="1:13" x14ac:dyDescent="0.25">
      <c r="A1" s="1">
        <v>1250</v>
      </c>
      <c r="B1" t="s">
        <v>0</v>
      </c>
      <c r="C1" s="3">
        <f>A1/A2*A3</f>
        <v>750</v>
      </c>
      <c r="F1" s="1">
        <v>1250</v>
      </c>
      <c r="G1" t="s">
        <v>0</v>
      </c>
      <c r="H1" s="3">
        <f>F1/F2*F3</f>
        <v>1250</v>
      </c>
      <c r="K1" s="1">
        <v>1250</v>
      </c>
      <c r="L1" t="s">
        <v>0</v>
      </c>
      <c r="M1" s="3">
        <f>K1/K2*K3</f>
        <v>62.5</v>
      </c>
    </row>
    <row r="2" spans="1:13" x14ac:dyDescent="0.25">
      <c r="A2" s="2">
        <v>20</v>
      </c>
      <c r="B2" t="s">
        <v>1</v>
      </c>
      <c r="F2" s="2">
        <v>20</v>
      </c>
      <c r="G2" t="s">
        <v>1</v>
      </c>
      <c r="K2" s="2">
        <v>20</v>
      </c>
      <c r="L2" t="s">
        <v>1</v>
      </c>
    </row>
    <row r="3" spans="1:13" x14ac:dyDescent="0.25">
      <c r="A3">
        <v>12</v>
      </c>
      <c r="B3" t="s">
        <v>2</v>
      </c>
      <c r="F3">
        <v>20</v>
      </c>
      <c r="G3" t="s">
        <v>2</v>
      </c>
      <c r="K3">
        <v>1</v>
      </c>
      <c r="L3" t="s">
        <v>2</v>
      </c>
    </row>
    <row r="4" spans="1:13" x14ac:dyDescent="0.25">
      <c r="A4" s="3">
        <f>(A1/A2*A3)*37.66%</f>
        <v>282.45</v>
      </c>
      <c r="B4" t="s">
        <v>3</v>
      </c>
      <c r="F4" s="3">
        <f>(F1/F2*F3)*37.66%</f>
        <v>470.75</v>
      </c>
      <c r="G4" t="s">
        <v>3</v>
      </c>
      <c r="K4" s="3">
        <f>(K1/K2*K3)*37.66%</f>
        <v>23.537499999999998</v>
      </c>
      <c r="L4" t="s">
        <v>3</v>
      </c>
    </row>
    <row r="5" spans="1:13" x14ac:dyDescent="0.25">
      <c r="A5" s="3">
        <f>C1*0.036</f>
        <v>26.999999999999996</v>
      </c>
      <c r="B5" t="s">
        <v>4</v>
      </c>
      <c r="F5" s="3">
        <f>H1*0.036</f>
        <v>45</v>
      </c>
      <c r="G5" t="s">
        <v>4</v>
      </c>
      <c r="K5" s="3">
        <f>M1*0.036</f>
        <v>2.25</v>
      </c>
      <c r="L5" t="s">
        <v>4</v>
      </c>
    </row>
    <row r="6" spans="1:13" x14ac:dyDescent="0.25">
      <c r="A6" s="3">
        <f>(C1-A5-609)*0.15</f>
        <v>17.099999999999998</v>
      </c>
      <c r="B6" t="s">
        <v>5</v>
      </c>
      <c r="F6" s="3">
        <f>(H1-F5-609)*0.15</f>
        <v>89.399999999999991</v>
      </c>
      <c r="G6" t="s">
        <v>5</v>
      </c>
      <c r="K6" s="3">
        <f>(M1-K5-609)*0.15</f>
        <v>-82.3125</v>
      </c>
      <c r="L6" t="s">
        <v>5</v>
      </c>
    </row>
    <row r="7" spans="1:13" x14ac:dyDescent="0.25">
      <c r="C7" s="3"/>
    </row>
    <row r="10" spans="1:13" ht="38.25" customHeight="1" x14ac:dyDescent="0.25">
      <c r="G10" t="s">
        <v>7</v>
      </c>
      <c r="H10" s="3">
        <f>C1+H1-A5-F5-A6-F6</f>
        <v>1821.5</v>
      </c>
      <c r="L10" t="s">
        <v>8</v>
      </c>
      <c r="M10" s="3">
        <f>C1+H1+M1-A5-F5-A6-F6-K5-K6</f>
        <v>1964.0625</v>
      </c>
    </row>
    <row r="11" spans="1:13" ht="14.25" customHeight="1" x14ac:dyDescent="0.25">
      <c r="A11" s="4"/>
      <c r="L11" s="5"/>
    </row>
    <row r="12" spans="1:13" x14ac:dyDescent="0.25">
      <c r="M12" s="3"/>
    </row>
    <row r="15" spans="1:13" x14ac:dyDescent="0.25">
      <c r="B15" t="s">
        <v>6</v>
      </c>
      <c r="C15" s="3">
        <f>A4+A5+A6</f>
        <v>326.55</v>
      </c>
      <c r="G15" t="s">
        <v>6</v>
      </c>
      <c r="H15" s="3">
        <f>F4+F5+F6</f>
        <v>605.15</v>
      </c>
    </row>
    <row r="18" spans="3:10" x14ac:dyDescent="0.25">
      <c r="H18" s="3"/>
      <c r="J18" s="3"/>
    </row>
    <row r="20" spans="3:10" x14ac:dyDescent="0.25">
      <c r="C20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workbookViewId="0">
      <selection activeCell="E21" sqref="E21"/>
    </sheetView>
  </sheetViews>
  <sheetFormatPr defaultRowHeight="15" x14ac:dyDescent="0.25"/>
  <cols>
    <col min="1" max="1" width="16.5703125" style="6" customWidth="1"/>
    <col min="2" max="2" width="9.140625" style="6"/>
    <col min="3" max="3" width="12" style="7" customWidth="1"/>
    <col min="4" max="4" width="10" style="7" bestFit="1" customWidth="1"/>
    <col min="5" max="5" width="12.85546875" style="7" customWidth="1"/>
    <col min="6" max="6" width="13.7109375" style="7" customWidth="1"/>
    <col min="7" max="7" width="21" style="21" customWidth="1"/>
    <col min="8" max="8" width="9.140625" style="7"/>
    <col min="9" max="9" width="11.28515625" style="24" customWidth="1"/>
    <col min="10" max="10" width="9.140625" style="24"/>
    <col min="11" max="11" width="15.85546875" customWidth="1"/>
    <col min="12" max="12" width="10.140625" bestFit="1" customWidth="1"/>
    <col min="13" max="13" width="30.85546875" customWidth="1"/>
  </cols>
  <sheetData>
    <row r="1" spans="1:14" x14ac:dyDescent="0.25">
      <c r="A1" s="8" t="s">
        <v>9</v>
      </c>
      <c r="B1" s="8"/>
      <c r="C1" s="13">
        <v>0.37659999999999999</v>
      </c>
      <c r="D1" s="13">
        <v>3.5999999999999997E-2</v>
      </c>
      <c r="E1" s="14">
        <v>0.15</v>
      </c>
      <c r="F1" s="15" t="s">
        <v>19</v>
      </c>
      <c r="G1" s="18" t="s">
        <v>14</v>
      </c>
      <c r="H1" s="7" t="s">
        <v>31</v>
      </c>
      <c r="I1" s="24" t="s">
        <v>32</v>
      </c>
      <c r="J1" s="24" t="s">
        <v>33</v>
      </c>
      <c r="L1" s="1">
        <v>1250</v>
      </c>
      <c r="M1" t="s">
        <v>0</v>
      </c>
      <c r="N1" s="3">
        <f>L1/L2*L3</f>
        <v>297.61904761904765</v>
      </c>
    </row>
    <row r="2" spans="1:14" ht="15.75" thickBot="1" x14ac:dyDescent="0.3">
      <c r="A2" s="11"/>
      <c r="B2" s="11"/>
      <c r="C2" s="12"/>
      <c r="D2" s="12"/>
      <c r="E2" s="12"/>
      <c r="F2" s="12"/>
      <c r="G2" s="19"/>
      <c r="H2" s="12"/>
      <c r="I2" s="87"/>
      <c r="J2" s="87"/>
      <c r="L2" s="2">
        <v>21</v>
      </c>
      <c r="M2" t="s">
        <v>1</v>
      </c>
    </row>
    <row r="3" spans="1:14" x14ac:dyDescent="0.25">
      <c r="A3" s="47" t="s">
        <v>10</v>
      </c>
      <c r="B3" s="6" t="s">
        <v>11</v>
      </c>
      <c r="C3" s="7">
        <f>(H3/I3*J3)*37.66%</f>
        <v>0</v>
      </c>
      <c r="D3" s="7">
        <f>F3*0.036</f>
        <v>0</v>
      </c>
      <c r="E3" s="7">
        <f>(F3-D3-609)*0.15</f>
        <v>-91.35</v>
      </c>
      <c r="F3" s="7">
        <f>H3/I3*J3</f>
        <v>0</v>
      </c>
      <c r="G3" s="7">
        <f>F3-SUMIF(D3:E3,"&gt;0")</f>
        <v>0</v>
      </c>
      <c r="H3" s="7">
        <v>1250</v>
      </c>
      <c r="I3" s="26">
        <v>21</v>
      </c>
      <c r="J3" s="26">
        <v>0</v>
      </c>
      <c r="L3">
        <v>5</v>
      </c>
      <c r="M3" t="s">
        <v>2</v>
      </c>
    </row>
    <row r="4" spans="1:14" x14ac:dyDescent="0.25">
      <c r="A4" s="48"/>
      <c r="B4" s="6" t="s">
        <v>12</v>
      </c>
      <c r="C4" s="7">
        <f>(H4/I4*J4)*37.66%</f>
        <v>67.25</v>
      </c>
      <c r="D4" s="7">
        <f>F4*0.036</f>
        <v>6.4285714285714288</v>
      </c>
      <c r="E4" s="7">
        <f>(F4-D4-609)*0.15</f>
        <v>-65.528571428571425</v>
      </c>
      <c r="F4" s="7">
        <f>H4/I4*J4</f>
        <v>178.57142857142858</v>
      </c>
      <c r="G4" s="7">
        <f>F4-SUMIF(D4:E4,"&gt;0")</f>
        <v>172.14285714285717</v>
      </c>
      <c r="H4" s="7">
        <v>1250</v>
      </c>
      <c r="I4" s="26">
        <v>21</v>
      </c>
      <c r="J4" s="26">
        <v>3</v>
      </c>
      <c r="L4" s="3">
        <f>(L1/L2*L3)*37.66%</f>
        <v>112.08333333333334</v>
      </c>
      <c r="M4" t="s">
        <v>3</v>
      </c>
    </row>
    <row r="5" spans="1:14" ht="15.75" thickBot="1" x14ac:dyDescent="0.3">
      <c r="A5" s="48"/>
      <c r="B5" s="6" t="s">
        <v>13</v>
      </c>
      <c r="C5" s="7">
        <f>(H5/I5*J5)*37.66%</f>
        <v>269</v>
      </c>
      <c r="D5" s="7">
        <f>F5*0.036</f>
        <v>25.714285714285715</v>
      </c>
      <c r="E5" s="7">
        <f>(F5-D5-609)*0.15</f>
        <v>11.935714285714299</v>
      </c>
      <c r="F5" s="7">
        <f>H5/I5*J5</f>
        <v>714.28571428571433</v>
      </c>
      <c r="G5" s="7">
        <f>F5-SUMIF(D5:E5,"&gt;0")</f>
        <v>676.63571428571436</v>
      </c>
      <c r="H5" s="7">
        <v>1250</v>
      </c>
      <c r="I5" s="26">
        <v>21</v>
      </c>
      <c r="J5" s="26">
        <v>12</v>
      </c>
      <c r="L5" s="3">
        <f>N1*0.036</f>
        <v>10.714285714285715</v>
      </c>
      <c r="M5" t="s">
        <v>4</v>
      </c>
    </row>
    <row r="6" spans="1:14" ht="15" customHeight="1" x14ac:dyDescent="0.25">
      <c r="A6" s="48"/>
      <c r="B6" s="30"/>
      <c r="C6" s="89">
        <f>C3+C4+C5</f>
        <v>336.25</v>
      </c>
      <c r="D6" s="63">
        <f>D3+D4+D5</f>
        <v>32.142857142857146</v>
      </c>
      <c r="E6" s="63">
        <f>SUMIF(E3:E5,"&gt;0")</f>
        <v>11.935714285714299</v>
      </c>
      <c r="F6" s="63">
        <f>F3+F4+F5</f>
        <v>892.85714285714289</v>
      </c>
      <c r="G6" s="64">
        <f>G3+G4+G5</f>
        <v>848.77857142857147</v>
      </c>
      <c r="H6" s="88"/>
      <c r="L6" s="3">
        <f>(N1-L5-609)*0.15</f>
        <v>-48.31428571428571</v>
      </c>
      <c r="M6" t="s">
        <v>5</v>
      </c>
    </row>
    <row r="7" spans="1:14" ht="15.75" customHeight="1" thickBot="1" x14ac:dyDescent="0.3">
      <c r="A7" s="49"/>
      <c r="B7" s="78"/>
      <c r="C7" s="90"/>
      <c r="D7" s="53"/>
      <c r="E7" s="53"/>
      <c r="F7" s="53"/>
      <c r="G7" s="46"/>
    </row>
    <row r="8" spans="1:14" ht="15" customHeight="1" x14ac:dyDescent="0.25">
      <c r="A8" s="57" t="s">
        <v>15</v>
      </c>
      <c r="B8" s="6" t="s">
        <v>11</v>
      </c>
      <c r="C8" s="7">
        <f>(H8/I8*J8)*37.66%</f>
        <v>258.91249999999997</v>
      </c>
      <c r="D8" s="7">
        <f>F8*0.036</f>
        <v>24.749999999999996</v>
      </c>
      <c r="E8" s="7">
        <f>(F8-D8-609)*0.15</f>
        <v>8.0625</v>
      </c>
      <c r="F8" s="7">
        <f>H8/I8*J8</f>
        <v>687.5</v>
      </c>
      <c r="G8" s="21">
        <f>F8-SUMIF(D8:E8,"&gt;0")</f>
        <v>654.6875</v>
      </c>
      <c r="H8" s="7">
        <v>1250</v>
      </c>
      <c r="I8" s="26">
        <v>20</v>
      </c>
      <c r="J8" s="26">
        <v>11</v>
      </c>
      <c r="M8" t="s">
        <v>16</v>
      </c>
      <c r="N8" s="3">
        <f>N1-L5-L6</f>
        <v>335.21904761904761</v>
      </c>
    </row>
    <row r="9" spans="1:14" x14ac:dyDescent="0.25">
      <c r="A9" s="58"/>
      <c r="B9" s="6" t="s">
        <v>12</v>
      </c>
      <c r="C9" s="7">
        <f>(H9/I9*J9)*37.66%</f>
        <v>70.612499999999997</v>
      </c>
      <c r="D9" s="7">
        <f>F9*0.036</f>
        <v>6.7499999999999991</v>
      </c>
      <c r="E9" s="7">
        <f>(F9-D9-609)*0.15</f>
        <v>-64.237499999999997</v>
      </c>
      <c r="F9" s="7">
        <f>H9/I9*J9</f>
        <v>187.5</v>
      </c>
      <c r="G9" s="21">
        <f>F9-SUMIF(D9:E9,"&gt;0")</f>
        <v>180.75</v>
      </c>
      <c r="H9" s="7">
        <v>1250</v>
      </c>
      <c r="I9" s="26">
        <v>20</v>
      </c>
      <c r="J9" s="26">
        <v>3</v>
      </c>
      <c r="M9" t="s">
        <v>17</v>
      </c>
      <c r="N9" s="3">
        <f>N1-L5</f>
        <v>286.90476190476193</v>
      </c>
    </row>
    <row r="10" spans="1:14" ht="15.75" thickBot="1" x14ac:dyDescent="0.3">
      <c r="A10" s="58"/>
      <c r="B10" s="6" t="s">
        <v>13</v>
      </c>
      <c r="C10" s="7">
        <f>(H10/I10*J10)*37.66%</f>
        <v>470.75</v>
      </c>
      <c r="D10" s="7">
        <f>F10*0.036</f>
        <v>45</v>
      </c>
      <c r="E10" s="7">
        <f>(F10-D10-609)*0.15</f>
        <v>89.399999999999991</v>
      </c>
      <c r="F10" s="7">
        <f>H10/I10*J10</f>
        <v>1250</v>
      </c>
      <c r="G10" s="21">
        <f>F10-SUMIF(D10:E10,"&gt;0")</f>
        <v>1115.5999999999999</v>
      </c>
      <c r="H10" s="7">
        <v>1250</v>
      </c>
      <c r="I10" s="26">
        <v>20</v>
      </c>
      <c r="J10" s="26">
        <v>20</v>
      </c>
    </row>
    <row r="11" spans="1:14" ht="15" customHeight="1" x14ac:dyDescent="0.25">
      <c r="A11" s="59"/>
      <c r="B11" s="30"/>
      <c r="C11" s="89">
        <f>C8+C9+C10</f>
        <v>800.27499999999998</v>
      </c>
      <c r="D11" s="63">
        <f>D8+D9+D10</f>
        <v>76.5</v>
      </c>
      <c r="E11" s="63">
        <f>SUMIF(E8:E10,"&gt;0")</f>
        <v>97.462499999999991</v>
      </c>
      <c r="F11" s="63">
        <f>F8+F9+F10</f>
        <v>2125</v>
      </c>
      <c r="G11" s="45">
        <f>G8+G9+G10</f>
        <v>1951.0374999999999</v>
      </c>
    </row>
    <row r="12" spans="1:14" ht="15" customHeight="1" thickBot="1" x14ac:dyDescent="0.3">
      <c r="A12" s="60"/>
      <c r="B12" s="78"/>
      <c r="C12" s="90"/>
      <c r="D12" s="53"/>
      <c r="E12" s="53"/>
      <c r="F12" s="53"/>
      <c r="G12" s="55"/>
      <c r="H12" s="88"/>
    </row>
    <row r="13" spans="1:14" x14ac:dyDescent="0.25">
      <c r="A13" s="47" t="s">
        <v>18</v>
      </c>
      <c r="B13" s="6" t="s">
        <v>11</v>
      </c>
      <c r="C13" s="7">
        <f>(H13/I13*J13)*37.66%</f>
        <v>23.537499999999998</v>
      </c>
      <c r="D13" s="7">
        <f>F13*0.036</f>
        <v>2.25</v>
      </c>
      <c r="E13" s="7">
        <f>(F13-D13-609)*0.15</f>
        <v>-82.3125</v>
      </c>
      <c r="F13" s="7">
        <f>H13/I13*J13</f>
        <v>62.5</v>
      </c>
      <c r="G13" s="7">
        <f>F13-SUMIF(D13:E13,"&gt;0")</f>
        <v>60.25</v>
      </c>
      <c r="H13" s="7">
        <v>1250</v>
      </c>
      <c r="I13" s="26">
        <v>20</v>
      </c>
      <c r="J13" s="26">
        <v>1</v>
      </c>
    </row>
    <row r="14" spans="1:14" x14ac:dyDescent="0.25">
      <c r="A14" s="48"/>
      <c r="B14" s="6" t="s">
        <v>12</v>
      </c>
      <c r="C14" s="7">
        <f>(H14/I14*J14)*37.66%</f>
        <v>282.45</v>
      </c>
      <c r="D14" s="7">
        <f>F14*0.036</f>
        <v>26.999999999999996</v>
      </c>
      <c r="E14" s="7">
        <f>(F14-D14-609)*0.15</f>
        <v>17.099999999999998</v>
      </c>
      <c r="F14" s="7">
        <f>H14/I14*J14</f>
        <v>750</v>
      </c>
      <c r="G14" s="7">
        <f>F14-SUMIF(D14:E14,"&gt;0")</f>
        <v>705.9</v>
      </c>
      <c r="H14" s="7">
        <v>1250</v>
      </c>
      <c r="I14" s="26">
        <v>20</v>
      </c>
      <c r="J14" s="26">
        <v>12</v>
      </c>
    </row>
    <row r="15" spans="1:14" ht="15.75" thickBot="1" x14ac:dyDescent="0.3">
      <c r="A15" s="48"/>
      <c r="B15" s="6" t="s">
        <v>13</v>
      </c>
      <c r="C15" s="7">
        <f>(H15/I15*J15)*37.66%</f>
        <v>470.75</v>
      </c>
      <c r="D15" s="7">
        <f>F15*0.036</f>
        <v>45</v>
      </c>
      <c r="E15" s="7">
        <f>(F15-D15-609)*0.15</f>
        <v>89.399999999999991</v>
      </c>
      <c r="F15" s="7">
        <f>H15/I15*J15</f>
        <v>1250</v>
      </c>
      <c r="G15" s="7">
        <f>F15-SUMIF(D15:E15,"&gt;0")</f>
        <v>1115.5999999999999</v>
      </c>
      <c r="H15" s="7">
        <v>1250</v>
      </c>
      <c r="I15" s="26">
        <v>20</v>
      </c>
      <c r="J15" s="26">
        <v>20</v>
      </c>
    </row>
    <row r="16" spans="1:14" ht="15" customHeight="1" x14ac:dyDescent="0.25">
      <c r="A16" s="48"/>
      <c r="B16" s="30"/>
      <c r="C16" s="89">
        <f>C13+C14+C15</f>
        <v>776.73749999999995</v>
      </c>
      <c r="D16" s="63">
        <f>D13+D14+D15</f>
        <v>74.25</v>
      </c>
      <c r="E16" s="63">
        <f>SUMIF(E13:E15,"&gt;0")</f>
        <v>106.49999999999999</v>
      </c>
      <c r="F16" s="63">
        <f>F13+F14+F15</f>
        <v>2062.5</v>
      </c>
      <c r="G16" s="64">
        <f>G13+G14+G15</f>
        <v>1881.75</v>
      </c>
      <c r="H16" s="88"/>
    </row>
    <row r="17" spans="1:14" ht="15.75" customHeight="1" thickBot="1" x14ac:dyDescent="0.3">
      <c r="A17" s="49"/>
      <c r="B17" s="78"/>
      <c r="C17" s="90"/>
      <c r="D17" s="53"/>
      <c r="E17" s="53"/>
      <c r="F17" s="53"/>
      <c r="G17" s="55"/>
      <c r="H17" s="88"/>
    </row>
    <row r="18" spans="1:14" ht="15" customHeight="1" x14ac:dyDescent="0.25">
      <c r="A18" s="67" t="s">
        <v>20</v>
      </c>
      <c r="B18" s="83"/>
      <c r="C18" s="42">
        <f>C6+C11+C16</f>
        <v>1913.2625</v>
      </c>
      <c r="D18" s="42">
        <f>D6+D11+D16</f>
        <v>182.89285714285714</v>
      </c>
      <c r="E18" s="42">
        <f>E6+E11+E16</f>
        <v>215.89821428571429</v>
      </c>
      <c r="F18" s="42">
        <f>F6+F11+F16</f>
        <v>5080.3571428571431</v>
      </c>
      <c r="G18" s="27">
        <f>G6+G11+G16</f>
        <v>4681.5660714285714</v>
      </c>
      <c r="H18" s="23"/>
      <c r="I18" s="25"/>
      <c r="J18" s="25"/>
    </row>
    <row r="19" spans="1:14" ht="15" customHeight="1" x14ac:dyDescent="0.25">
      <c r="A19" s="68"/>
      <c r="B19" s="84"/>
      <c r="C19" s="43"/>
      <c r="D19" s="43"/>
      <c r="E19" s="43"/>
      <c r="F19" s="43"/>
      <c r="G19" s="28"/>
      <c r="H19" s="23"/>
      <c r="I19" s="25"/>
      <c r="J19" s="25"/>
    </row>
    <row r="20" spans="1:14" ht="15" customHeight="1" x14ac:dyDescent="0.25">
      <c r="A20" s="69"/>
      <c r="B20" s="85"/>
      <c r="C20" s="82"/>
      <c r="D20" s="82"/>
      <c r="E20" s="82"/>
      <c r="F20" s="82"/>
      <c r="G20" s="86"/>
      <c r="H20" s="23"/>
      <c r="I20" s="25"/>
      <c r="J20" s="25"/>
    </row>
    <row r="21" spans="1:14" x14ac:dyDescent="0.25">
      <c r="B21" s="6" t="s">
        <v>11</v>
      </c>
      <c r="C21" s="7">
        <f t="shared" ref="C21:G23" si="0">C3+C8+C13</f>
        <v>282.45</v>
      </c>
      <c r="D21" s="7">
        <f t="shared" si="0"/>
        <v>26.999999999999996</v>
      </c>
      <c r="F21" s="7">
        <f t="shared" si="0"/>
        <v>750</v>
      </c>
      <c r="G21" s="21">
        <f t="shared" si="0"/>
        <v>714.9375</v>
      </c>
    </row>
    <row r="22" spans="1:14" x14ac:dyDescent="0.25">
      <c r="B22" s="6" t="s">
        <v>21</v>
      </c>
      <c r="C22" s="7">
        <f t="shared" si="0"/>
        <v>420.3125</v>
      </c>
      <c r="D22" s="7">
        <f t="shared" si="0"/>
        <v>40.178571428571423</v>
      </c>
      <c r="E22" s="7">
        <f t="shared" si="0"/>
        <v>-112.66607142857143</v>
      </c>
      <c r="F22" s="7">
        <f t="shared" si="0"/>
        <v>1116.0714285714284</v>
      </c>
      <c r="G22" s="21">
        <f t="shared" si="0"/>
        <v>1058.7928571428572</v>
      </c>
    </row>
    <row r="23" spans="1:14" x14ac:dyDescent="0.25">
      <c r="B23" s="6" t="s">
        <v>13</v>
      </c>
      <c r="C23" s="7">
        <f t="shared" si="0"/>
        <v>1210.5</v>
      </c>
      <c r="D23" s="7">
        <f t="shared" si="0"/>
        <v>115.71428571428572</v>
      </c>
      <c r="E23" s="7">
        <f t="shared" si="0"/>
        <v>190.73571428571427</v>
      </c>
      <c r="F23" s="7">
        <f t="shared" si="0"/>
        <v>3214.2857142857142</v>
      </c>
      <c r="G23" s="21">
        <f t="shared" si="0"/>
        <v>2907.8357142857139</v>
      </c>
    </row>
    <row r="24" spans="1:14" x14ac:dyDescent="0.25">
      <c r="A24" s="30"/>
      <c r="B24" s="31"/>
      <c r="C24" s="31"/>
      <c r="D24" s="31"/>
      <c r="E24" s="31"/>
      <c r="F24" s="31"/>
      <c r="G24" s="32"/>
    </row>
    <row r="25" spans="1:14" x14ac:dyDescent="0.25">
      <c r="A25" s="33"/>
      <c r="B25" s="34"/>
      <c r="C25" s="34"/>
      <c r="D25" s="34"/>
      <c r="E25" s="34"/>
      <c r="F25" s="34"/>
      <c r="G25" s="35"/>
    </row>
    <row r="26" spans="1:14" x14ac:dyDescent="0.25">
      <c r="A26" s="33"/>
      <c r="B26" s="34"/>
      <c r="C26" s="34"/>
      <c r="D26" s="34"/>
      <c r="E26" s="34"/>
      <c r="F26" s="34"/>
      <c r="G26" s="35"/>
    </row>
    <row r="27" spans="1:14" ht="15.75" thickBot="1" x14ac:dyDescent="0.3">
      <c r="A27" s="33"/>
      <c r="B27" s="34"/>
      <c r="C27" s="34"/>
      <c r="D27" s="34"/>
      <c r="E27" s="34"/>
      <c r="F27" s="34"/>
      <c r="G27" s="35"/>
    </row>
    <row r="28" spans="1:14" x14ac:dyDescent="0.25">
      <c r="A28" s="47" t="s">
        <v>22</v>
      </c>
      <c r="B28" s="9" t="s">
        <v>11</v>
      </c>
      <c r="C28" s="10"/>
      <c r="D28" s="10"/>
      <c r="E28" s="10"/>
      <c r="F28" s="10"/>
      <c r="G28" s="20"/>
      <c r="L28" s="1">
        <v>1250</v>
      </c>
      <c r="M28" t="s">
        <v>0</v>
      </c>
      <c r="N28" s="3">
        <f>L28/L29*L30</f>
        <v>1250</v>
      </c>
    </row>
    <row r="29" spans="1:14" x14ac:dyDescent="0.25">
      <c r="A29" s="48"/>
      <c r="B29" s="6" t="s">
        <v>12</v>
      </c>
      <c r="L29" s="2">
        <v>20</v>
      </c>
      <c r="M29" t="s">
        <v>1</v>
      </c>
    </row>
    <row r="30" spans="1:14" x14ac:dyDescent="0.25">
      <c r="A30" s="48"/>
      <c r="B30" s="6" t="s">
        <v>13</v>
      </c>
      <c r="L30">
        <v>20</v>
      </c>
      <c r="M30" t="s">
        <v>2</v>
      </c>
    </row>
    <row r="31" spans="1:14" x14ac:dyDescent="0.25">
      <c r="A31" s="48"/>
      <c r="B31" s="50"/>
      <c r="C31" s="52">
        <f>C28+C29+C30</f>
        <v>0</v>
      </c>
      <c r="D31" s="52">
        <f>D28+D29+D30</f>
        <v>0</v>
      </c>
      <c r="E31" s="52">
        <f>E28+E29+E30</f>
        <v>0</v>
      </c>
      <c r="F31" s="52">
        <f>F28+F29+F30</f>
        <v>0</v>
      </c>
      <c r="G31" s="56">
        <f>G28+G29+G30</f>
        <v>0</v>
      </c>
      <c r="L31" s="3">
        <f>(L28/L29*L30)*37.66%</f>
        <v>470.75</v>
      </c>
      <c r="M31" t="s">
        <v>3</v>
      </c>
    </row>
    <row r="32" spans="1:14" ht="15.75" thickBot="1" x14ac:dyDescent="0.3">
      <c r="A32" s="49"/>
      <c r="B32" s="51"/>
      <c r="C32" s="53"/>
      <c r="D32" s="53"/>
      <c r="E32" s="53"/>
      <c r="F32" s="53"/>
      <c r="G32" s="46"/>
      <c r="L32" s="3">
        <f>N28*0.036</f>
        <v>45</v>
      </c>
      <c r="M32" t="s">
        <v>4</v>
      </c>
    </row>
    <row r="33" spans="1:14" x14ac:dyDescent="0.25">
      <c r="A33" s="57" t="s">
        <v>28</v>
      </c>
      <c r="B33" s="9" t="s">
        <v>11</v>
      </c>
      <c r="C33" s="10"/>
      <c r="D33" s="10"/>
      <c r="E33" s="10"/>
      <c r="F33" s="3"/>
      <c r="G33" s="20"/>
      <c r="L33" s="3">
        <f>(N28-L32-609)*0.15</f>
        <v>89.399999999999991</v>
      </c>
      <c r="M33" t="s">
        <v>5</v>
      </c>
    </row>
    <row r="34" spans="1:14" x14ac:dyDescent="0.25">
      <c r="A34" s="58"/>
      <c r="B34" s="6" t="s">
        <v>12</v>
      </c>
    </row>
    <row r="35" spans="1:14" ht="15.75" thickBot="1" x14ac:dyDescent="0.3">
      <c r="A35" s="58"/>
      <c r="B35" s="6" t="s">
        <v>13</v>
      </c>
      <c r="C35" s="12"/>
      <c r="D35" s="12"/>
      <c r="E35" s="12"/>
      <c r="F35" s="12"/>
      <c r="G35" s="19"/>
      <c r="M35" t="s">
        <v>16</v>
      </c>
      <c r="N35" s="3">
        <f>N28-L32-L33</f>
        <v>1115.5999999999999</v>
      </c>
    </row>
    <row r="36" spans="1:14" x14ac:dyDescent="0.25">
      <c r="A36" s="58"/>
      <c r="B36" s="30"/>
      <c r="C36" s="79">
        <f>C33+C34+C35</f>
        <v>0</v>
      </c>
      <c r="D36" s="79">
        <f>D33+D34+D35</f>
        <v>0</v>
      </c>
      <c r="E36" s="79">
        <f>E33+E34+E35</f>
        <v>0</v>
      </c>
      <c r="F36" s="79">
        <f>F33+F34+F35</f>
        <v>0</v>
      </c>
      <c r="G36" s="76">
        <f>G33+G34+G35</f>
        <v>0</v>
      </c>
      <c r="M36" t="s">
        <v>17</v>
      </c>
      <c r="N36" s="3">
        <f>N28-L32</f>
        <v>1205</v>
      </c>
    </row>
    <row r="37" spans="1:14" ht="15.75" thickBot="1" x14ac:dyDescent="0.3">
      <c r="A37" s="81"/>
      <c r="B37" s="78"/>
      <c r="C37" s="80"/>
      <c r="D37" s="80"/>
      <c r="E37" s="80"/>
      <c r="F37" s="80"/>
      <c r="G37" s="77"/>
    </row>
    <row r="38" spans="1:14" x14ac:dyDescent="0.25">
      <c r="A38" s="47" t="s">
        <v>23</v>
      </c>
      <c r="B38" s="9" t="s">
        <v>11</v>
      </c>
      <c r="C38" s="10"/>
      <c r="D38" s="10"/>
      <c r="E38" s="10"/>
      <c r="G38" s="20"/>
    </row>
    <row r="39" spans="1:14" x14ac:dyDescent="0.25">
      <c r="A39" s="48"/>
      <c r="B39" s="6" t="s">
        <v>12</v>
      </c>
    </row>
    <row r="40" spans="1:14" x14ac:dyDescent="0.25">
      <c r="A40" s="48"/>
      <c r="B40" s="6" t="s">
        <v>13</v>
      </c>
    </row>
    <row r="41" spans="1:14" x14ac:dyDescent="0.25">
      <c r="A41" s="48"/>
      <c r="B41" s="50"/>
      <c r="C41" s="52">
        <f>C38+C39+C40</f>
        <v>0</v>
      </c>
      <c r="D41" s="52">
        <f>D38+D39+D40</f>
        <v>0</v>
      </c>
      <c r="E41" s="52">
        <f>E38+E39+E40</f>
        <v>0</v>
      </c>
      <c r="F41" s="54">
        <f>F38+F39+F40</f>
        <v>0</v>
      </c>
      <c r="G41" s="56">
        <f>G38+G39+G40</f>
        <v>0</v>
      </c>
    </row>
    <row r="42" spans="1:14" ht="15.75" thickBot="1" x14ac:dyDescent="0.3">
      <c r="A42" s="49"/>
      <c r="B42" s="51"/>
      <c r="C42" s="53"/>
      <c r="D42" s="53"/>
      <c r="E42" s="53"/>
      <c r="F42" s="55"/>
      <c r="G42" s="46"/>
    </row>
    <row r="43" spans="1:14" ht="15" customHeight="1" x14ac:dyDescent="0.25">
      <c r="A43" s="67" t="s">
        <v>20</v>
      </c>
      <c r="B43" s="70"/>
      <c r="C43" s="73">
        <f>C31+C36+C41</f>
        <v>0</v>
      </c>
      <c r="D43" s="42">
        <f>D31+D36+D41</f>
        <v>0</v>
      </c>
      <c r="E43" s="42">
        <f>E31+E36+E41</f>
        <v>0</v>
      </c>
      <c r="F43" s="42">
        <f>F31+F36+F41</f>
        <v>0</v>
      </c>
      <c r="G43" s="27">
        <f>G31+G36+G41</f>
        <v>0</v>
      </c>
      <c r="H43" s="23"/>
      <c r="I43" s="25"/>
      <c r="J43" s="25"/>
    </row>
    <row r="44" spans="1:14" ht="15" customHeight="1" x14ac:dyDescent="0.25">
      <c r="A44" s="68"/>
      <c r="B44" s="71"/>
      <c r="C44" s="74"/>
      <c r="D44" s="43"/>
      <c r="E44" s="43"/>
      <c r="F44" s="43"/>
      <c r="G44" s="28"/>
      <c r="H44" s="23"/>
      <c r="I44" s="25"/>
      <c r="J44" s="25"/>
    </row>
    <row r="45" spans="1:14" ht="15.75" customHeight="1" thickBot="1" x14ac:dyDescent="0.3">
      <c r="A45" s="69"/>
      <c r="B45" s="72"/>
      <c r="C45" s="75"/>
      <c r="D45" s="44"/>
      <c r="E45" s="44"/>
      <c r="F45" s="44"/>
      <c r="G45" s="29"/>
      <c r="H45" s="23"/>
      <c r="I45" s="25"/>
      <c r="J45" s="25"/>
    </row>
    <row r="46" spans="1:14" x14ac:dyDescent="0.25">
      <c r="B46" s="6" t="s">
        <v>11</v>
      </c>
      <c r="C46" s="16">
        <f t="shared" ref="C46:G48" si="1">C28+C33+C38</f>
        <v>0</v>
      </c>
      <c r="D46" s="16">
        <f t="shared" si="1"/>
        <v>0</v>
      </c>
      <c r="E46" s="16">
        <f t="shared" si="1"/>
        <v>0</v>
      </c>
      <c r="F46" s="16">
        <f t="shared" si="1"/>
        <v>0</v>
      </c>
      <c r="G46" s="22">
        <f t="shared" si="1"/>
        <v>0</v>
      </c>
    </row>
    <row r="47" spans="1:14" x14ac:dyDescent="0.25">
      <c r="B47" s="6" t="s">
        <v>21</v>
      </c>
      <c r="C47" s="7">
        <f t="shared" si="1"/>
        <v>0</v>
      </c>
      <c r="D47" s="7">
        <f t="shared" si="1"/>
        <v>0</v>
      </c>
      <c r="E47" s="7">
        <f t="shared" si="1"/>
        <v>0</v>
      </c>
      <c r="F47" s="7">
        <f t="shared" si="1"/>
        <v>0</v>
      </c>
      <c r="G47" s="21">
        <f t="shared" si="1"/>
        <v>0</v>
      </c>
    </row>
    <row r="48" spans="1:14" x14ac:dyDescent="0.25">
      <c r="B48" s="6" t="s">
        <v>13</v>
      </c>
      <c r="C48" s="7">
        <f t="shared" si="1"/>
        <v>0</v>
      </c>
      <c r="D48" s="7">
        <f t="shared" si="1"/>
        <v>0</v>
      </c>
      <c r="E48" s="7">
        <f t="shared" si="1"/>
        <v>0</v>
      </c>
      <c r="F48" s="7">
        <f t="shared" si="1"/>
        <v>0</v>
      </c>
      <c r="G48" s="21">
        <f t="shared" si="1"/>
        <v>0</v>
      </c>
    </row>
    <row r="49" spans="1:14" x14ac:dyDescent="0.25">
      <c r="A49" s="30"/>
      <c r="B49" s="31"/>
      <c r="C49" s="31"/>
      <c r="D49" s="31"/>
      <c r="E49" s="31"/>
      <c r="F49" s="31"/>
      <c r="G49" s="32"/>
    </row>
    <row r="50" spans="1:14" x14ac:dyDescent="0.25">
      <c r="A50" s="33"/>
      <c r="B50" s="34"/>
      <c r="C50" s="34"/>
      <c r="D50" s="34"/>
      <c r="E50" s="34"/>
      <c r="F50" s="34"/>
      <c r="G50" s="35"/>
    </row>
    <row r="51" spans="1:14" x14ac:dyDescent="0.25">
      <c r="A51" s="33"/>
      <c r="B51" s="34"/>
      <c r="C51" s="34"/>
      <c r="D51" s="34"/>
      <c r="E51" s="34"/>
      <c r="F51" s="34"/>
      <c r="G51" s="35"/>
    </row>
    <row r="52" spans="1:14" ht="15.75" thickBot="1" x14ac:dyDescent="0.3">
      <c r="A52" s="33"/>
      <c r="B52" s="34"/>
      <c r="C52" s="34"/>
      <c r="D52" s="34"/>
      <c r="E52" s="34"/>
      <c r="F52" s="34"/>
      <c r="G52" s="35"/>
    </row>
    <row r="53" spans="1:14" x14ac:dyDescent="0.25">
      <c r="A53" s="47" t="s">
        <v>24</v>
      </c>
      <c r="B53" s="9" t="s">
        <v>11</v>
      </c>
      <c r="C53" s="10"/>
      <c r="D53" s="10"/>
      <c r="E53" s="10"/>
      <c r="F53" s="10"/>
      <c r="G53" s="20"/>
      <c r="L53" s="1">
        <v>1250</v>
      </c>
      <c r="M53" t="s">
        <v>0</v>
      </c>
      <c r="N53" s="3">
        <f>L53/L54*L55</f>
        <v>1250</v>
      </c>
    </row>
    <row r="54" spans="1:14" x14ac:dyDescent="0.25">
      <c r="A54" s="48"/>
      <c r="B54" s="6" t="s">
        <v>12</v>
      </c>
      <c r="L54" s="2">
        <v>20</v>
      </c>
      <c r="M54" t="s">
        <v>1</v>
      </c>
    </row>
    <row r="55" spans="1:14" x14ac:dyDescent="0.25">
      <c r="A55" s="48"/>
      <c r="B55" s="6" t="s">
        <v>13</v>
      </c>
      <c r="L55">
        <v>20</v>
      </c>
      <c r="M55" t="s">
        <v>2</v>
      </c>
    </row>
    <row r="56" spans="1:14" x14ac:dyDescent="0.25">
      <c r="A56" s="48"/>
      <c r="B56" s="50"/>
      <c r="C56" s="52">
        <f>C53+C54+C55</f>
        <v>0</v>
      </c>
      <c r="D56" s="52">
        <f>D53+D54+D55</f>
        <v>0</v>
      </c>
      <c r="E56" s="52">
        <f>E53+E54+E55</f>
        <v>0</v>
      </c>
      <c r="F56" s="52">
        <f>F53+F54+F55</f>
        <v>0</v>
      </c>
      <c r="G56" s="56">
        <f>G53+G54+G55</f>
        <v>0</v>
      </c>
      <c r="L56" s="3">
        <f>(L53/L54*L55)*37.66%</f>
        <v>470.75</v>
      </c>
      <c r="M56" t="s">
        <v>3</v>
      </c>
    </row>
    <row r="57" spans="1:14" ht="15.75" thickBot="1" x14ac:dyDescent="0.3">
      <c r="A57" s="49"/>
      <c r="B57" s="51"/>
      <c r="C57" s="53"/>
      <c r="D57" s="53"/>
      <c r="E57" s="53"/>
      <c r="F57" s="53"/>
      <c r="G57" s="46"/>
      <c r="L57" s="3">
        <f>N53*0.036</f>
        <v>45</v>
      </c>
      <c r="M57" t="s">
        <v>4</v>
      </c>
    </row>
    <row r="58" spans="1:14" x14ac:dyDescent="0.25">
      <c r="A58" s="57" t="s">
        <v>25</v>
      </c>
      <c r="B58" s="9" t="s">
        <v>11</v>
      </c>
      <c r="C58" s="10"/>
      <c r="D58" s="10"/>
      <c r="E58" s="10"/>
      <c r="F58" s="3"/>
      <c r="G58" s="20"/>
      <c r="L58" s="3">
        <f>(N53-L57-609)*0.15</f>
        <v>89.399999999999991</v>
      </c>
      <c r="M58" t="s">
        <v>5</v>
      </c>
    </row>
    <row r="59" spans="1:14" x14ac:dyDescent="0.25">
      <c r="A59" s="58"/>
      <c r="B59" s="6" t="s">
        <v>12</v>
      </c>
    </row>
    <row r="60" spans="1:14" ht="15.75" thickBot="1" x14ac:dyDescent="0.3">
      <c r="A60" s="58"/>
      <c r="B60" s="6" t="s">
        <v>13</v>
      </c>
      <c r="C60" s="12"/>
      <c r="D60" s="12"/>
      <c r="E60" s="12"/>
      <c r="F60" s="12"/>
      <c r="G60" s="19"/>
      <c r="M60" t="s">
        <v>16</v>
      </c>
      <c r="N60" s="3">
        <f>N53-L57-L58</f>
        <v>1115.5999999999999</v>
      </c>
    </row>
    <row r="61" spans="1:14" x14ac:dyDescent="0.25">
      <c r="A61" s="58"/>
      <c r="B61" s="30"/>
      <c r="C61" s="79">
        <f>C58+C59+C60</f>
        <v>0</v>
      </c>
      <c r="D61" s="79">
        <f>D58+D59+D60</f>
        <v>0</v>
      </c>
      <c r="E61" s="79">
        <f>E58+E59+E60</f>
        <v>0</v>
      </c>
      <c r="F61" s="79">
        <f>F58+F59+F60</f>
        <v>0</v>
      </c>
      <c r="G61" s="76">
        <f>G58+G59+G60</f>
        <v>0</v>
      </c>
      <c r="M61" t="s">
        <v>17</v>
      </c>
      <c r="N61" s="3">
        <f>N53-L57</f>
        <v>1205</v>
      </c>
    </row>
    <row r="62" spans="1:14" ht="15.75" thickBot="1" x14ac:dyDescent="0.3">
      <c r="A62" s="81"/>
      <c r="B62" s="78"/>
      <c r="C62" s="80"/>
      <c r="D62" s="80"/>
      <c r="E62" s="80"/>
      <c r="F62" s="80"/>
      <c r="G62" s="77"/>
    </row>
    <row r="63" spans="1:14" x14ac:dyDescent="0.25">
      <c r="A63" s="47" t="s">
        <v>26</v>
      </c>
      <c r="B63" s="9" t="s">
        <v>11</v>
      </c>
      <c r="C63" s="10"/>
      <c r="D63" s="10"/>
      <c r="E63" s="10"/>
      <c r="G63" s="20"/>
    </row>
    <row r="64" spans="1:14" x14ac:dyDescent="0.25">
      <c r="A64" s="48"/>
      <c r="B64" s="6" t="s">
        <v>12</v>
      </c>
    </row>
    <row r="65" spans="1:14" ht="15.75" thickBot="1" x14ac:dyDescent="0.3">
      <c r="A65" s="48"/>
      <c r="B65" s="6" t="s">
        <v>13</v>
      </c>
      <c r="C65" s="12"/>
      <c r="D65" s="12"/>
      <c r="E65" s="12"/>
      <c r="F65" s="12"/>
      <c r="G65" s="19"/>
    </row>
    <row r="66" spans="1:14" x14ac:dyDescent="0.25">
      <c r="A66" s="48"/>
      <c r="B66" s="30"/>
      <c r="C66" s="79">
        <f>C63+C64+C65</f>
        <v>0</v>
      </c>
      <c r="D66" s="79">
        <f>D63+D64+D65</f>
        <v>0</v>
      </c>
      <c r="E66" s="79">
        <f>E63+E64+E65</f>
        <v>0</v>
      </c>
      <c r="F66" s="79">
        <f>F63+F64+F65</f>
        <v>0</v>
      </c>
      <c r="G66" s="76">
        <f>G63+G64+G65</f>
        <v>0</v>
      </c>
    </row>
    <row r="67" spans="1:14" ht="15.75" thickBot="1" x14ac:dyDescent="0.3">
      <c r="A67" s="49"/>
      <c r="B67" s="78"/>
      <c r="C67" s="80"/>
      <c r="D67" s="80"/>
      <c r="E67" s="80"/>
      <c r="F67" s="80"/>
      <c r="G67" s="77"/>
    </row>
    <row r="68" spans="1:14" ht="15" customHeight="1" x14ac:dyDescent="0.25">
      <c r="A68" s="67" t="s">
        <v>20</v>
      </c>
      <c r="B68" s="70"/>
      <c r="C68" s="73">
        <f>C56+C61+C66</f>
        <v>0</v>
      </c>
      <c r="D68" s="42">
        <f>D56+D61+D66</f>
        <v>0</v>
      </c>
      <c r="E68" s="42">
        <f>E56+E61+E66</f>
        <v>0</v>
      </c>
      <c r="F68" s="42">
        <f>F56+F61+F66</f>
        <v>0</v>
      </c>
      <c r="G68" s="27">
        <f>G56+G61+G66</f>
        <v>0</v>
      </c>
      <c r="H68" s="23"/>
      <c r="I68" s="25"/>
      <c r="J68" s="25"/>
    </row>
    <row r="69" spans="1:14" ht="15" customHeight="1" x14ac:dyDescent="0.25">
      <c r="A69" s="68"/>
      <c r="B69" s="71"/>
      <c r="C69" s="74"/>
      <c r="D69" s="43"/>
      <c r="E69" s="43"/>
      <c r="F69" s="43"/>
      <c r="G69" s="28"/>
      <c r="H69" s="23"/>
      <c r="I69" s="25"/>
      <c r="J69" s="25"/>
    </row>
    <row r="70" spans="1:14" ht="15.75" customHeight="1" thickBot="1" x14ac:dyDescent="0.3">
      <c r="A70" s="69"/>
      <c r="B70" s="72"/>
      <c r="C70" s="75"/>
      <c r="D70" s="44"/>
      <c r="E70" s="44"/>
      <c r="F70" s="44"/>
      <c r="G70" s="29"/>
      <c r="H70" s="23"/>
      <c r="I70" s="25"/>
      <c r="J70" s="25"/>
    </row>
    <row r="71" spans="1:14" x14ac:dyDescent="0.25">
      <c r="B71" s="6" t="s">
        <v>11</v>
      </c>
      <c r="C71" s="16">
        <f t="shared" ref="C71:G73" si="2">C53+C58+C63</f>
        <v>0</v>
      </c>
      <c r="D71" s="16">
        <f t="shared" si="2"/>
        <v>0</v>
      </c>
      <c r="E71" s="16">
        <f t="shared" si="2"/>
        <v>0</v>
      </c>
      <c r="F71" s="16">
        <f t="shared" si="2"/>
        <v>0</v>
      </c>
      <c r="G71" s="22">
        <f t="shared" si="2"/>
        <v>0</v>
      </c>
    </row>
    <row r="72" spans="1:14" x14ac:dyDescent="0.25">
      <c r="B72" s="6" t="s">
        <v>21</v>
      </c>
      <c r="C72" s="7">
        <f t="shared" si="2"/>
        <v>0</v>
      </c>
      <c r="D72" s="7">
        <f t="shared" si="2"/>
        <v>0</v>
      </c>
      <c r="E72" s="7">
        <f t="shared" si="2"/>
        <v>0</v>
      </c>
      <c r="F72" s="7">
        <f t="shared" si="2"/>
        <v>0</v>
      </c>
      <c r="G72" s="21">
        <f t="shared" si="2"/>
        <v>0</v>
      </c>
    </row>
    <row r="73" spans="1:14" x14ac:dyDescent="0.25">
      <c r="B73" s="6" t="s">
        <v>13</v>
      </c>
      <c r="C73" s="7">
        <f t="shared" si="2"/>
        <v>0</v>
      </c>
      <c r="D73" s="7">
        <f t="shared" si="2"/>
        <v>0</v>
      </c>
      <c r="E73" s="7">
        <f t="shared" si="2"/>
        <v>0</v>
      </c>
      <c r="F73" s="7">
        <f t="shared" si="2"/>
        <v>0</v>
      </c>
      <c r="G73" s="21">
        <f t="shared" si="2"/>
        <v>0</v>
      </c>
    </row>
    <row r="74" spans="1:14" x14ac:dyDescent="0.25">
      <c r="A74" s="30"/>
      <c r="B74" s="31"/>
      <c r="C74" s="31"/>
      <c r="D74" s="31"/>
      <c r="E74" s="31"/>
      <c r="F74" s="31"/>
      <c r="G74" s="32"/>
    </row>
    <row r="75" spans="1:14" x14ac:dyDescent="0.25">
      <c r="A75" s="33"/>
      <c r="B75" s="34"/>
      <c r="C75" s="34"/>
      <c r="D75" s="34"/>
      <c r="E75" s="34"/>
      <c r="F75" s="34"/>
      <c r="G75" s="35"/>
    </row>
    <row r="76" spans="1:14" x14ac:dyDescent="0.25">
      <c r="A76" s="33"/>
      <c r="B76" s="34"/>
      <c r="C76" s="34"/>
      <c r="D76" s="34"/>
      <c r="E76" s="34"/>
      <c r="F76" s="34"/>
      <c r="G76" s="35"/>
    </row>
    <row r="77" spans="1:14" ht="15.75" thickBot="1" x14ac:dyDescent="0.3">
      <c r="A77" s="33"/>
      <c r="B77" s="34"/>
      <c r="C77" s="34"/>
      <c r="D77" s="34"/>
      <c r="E77" s="34"/>
      <c r="F77" s="34"/>
      <c r="G77" s="35"/>
    </row>
    <row r="78" spans="1:14" x14ac:dyDescent="0.25">
      <c r="A78" s="47" t="s">
        <v>27</v>
      </c>
      <c r="B78" s="9" t="s">
        <v>11</v>
      </c>
      <c r="C78" s="10"/>
      <c r="D78" s="10"/>
      <c r="E78" s="10"/>
      <c r="F78" s="10"/>
      <c r="G78" s="20"/>
      <c r="L78" s="1">
        <v>1250</v>
      </c>
      <c r="M78" t="s">
        <v>0</v>
      </c>
      <c r="N78" s="3">
        <f>L78/L79*L80</f>
        <v>1250</v>
      </c>
    </row>
    <row r="79" spans="1:14" x14ac:dyDescent="0.25">
      <c r="A79" s="48"/>
      <c r="B79" s="6" t="s">
        <v>12</v>
      </c>
      <c r="L79" s="2">
        <v>20</v>
      </c>
      <c r="M79" t="s">
        <v>1</v>
      </c>
    </row>
    <row r="80" spans="1:14" ht="15.75" thickBot="1" x14ac:dyDescent="0.3">
      <c r="A80" s="48"/>
      <c r="B80" s="11" t="s">
        <v>13</v>
      </c>
      <c r="C80" s="12"/>
      <c r="D80" s="12"/>
      <c r="E80" s="12"/>
      <c r="F80" s="12"/>
      <c r="G80" s="19"/>
      <c r="L80">
        <v>20</v>
      </c>
      <c r="M80" t="s">
        <v>2</v>
      </c>
    </row>
    <row r="81" spans="1:14" x14ac:dyDescent="0.25">
      <c r="A81" s="65"/>
      <c r="B81" s="61"/>
      <c r="C81" s="63">
        <f>C78+C79+C80</f>
        <v>0</v>
      </c>
      <c r="D81" s="63">
        <f>D78+D79+D80</f>
        <v>0</v>
      </c>
      <c r="E81" s="63">
        <f>E78+E79+E80</f>
        <v>0</v>
      </c>
      <c r="F81" s="63">
        <f>F78+F79+F80</f>
        <v>0</v>
      </c>
      <c r="G81" s="45">
        <f>G78+G79+G80</f>
        <v>0</v>
      </c>
      <c r="L81" s="3">
        <f>(L78/L79*L80)*37.66%</f>
        <v>470.75</v>
      </c>
      <c r="M81" t="s">
        <v>3</v>
      </c>
    </row>
    <row r="82" spans="1:14" ht="15.75" thickBot="1" x14ac:dyDescent="0.3">
      <c r="A82" s="66"/>
      <c r="B82" s="62"/>
      <c r="C82" s="53"/>
      <c r="D82" s="53"/>
      <c r="E82" s="53"/>
      <c r="F82" s="53"/>
      <c r="G82" s="46"/>
      <c r="L82" s="3">
        <f>N78*0.036</f>
        <v>45</v>
      </c>
      <c r="M82" t="s">
        <v>4</v>
      </c>
    </row>
    <row r="83" spans="1:14" x14ac:dyDescent="0.25">
      <c r="A83" s="57" t="s">
        <v>29</v>
      </c>
      <c r="B83" s="9" t="s">
        <v>11</v>
      </c>
      <c r="C83" s="10"/>
      <c r="D83" s="10"/>
      <c r="E83" s="10"/>
      <c r="F83" s="3"/>
      <c r="G83" s="20"/>
      <c r="L83" s="3">
        <f>(N78-L82-609)*0.15</f>
        <v>89.399999999999991</v>
      </c>
      <c r="M83" t="s">
        <v>5</v>
      </c>
    </row>
    <row r="84" spans="1:14" x14ac:dyDescent="0.25">
      <c r="A84" s="58"/>
      <c r="B84" s="6" t="s">
        <v>12</v>
      </c>
    </row>
    <row r="85" spans="1:14" ht="15.75" thickBot="1" x14ac:dyDescent="0.3">
      <c r="A85" s="58"/>
      <c r="B85" s="11" t="s">
        <v>13</v>
      </c>
      <c r="C85" s="12"/>
      <c r="D85" s="12"/>
      <c r="E85" s="12"/>
      <c r="F85" s="12"/>
      <c r="G85" s="19"/>
      <c r="M85" t="s">
        <v>16</v>
      </c>
      <c r="N85" s="3">
        <f>N78-L82-L83</f>
        <v>1115.5999999999999</v>
      </c>
    </row>
    <row r="86" spans="1:14" x14ac:dyDescent="0.25">
      <c r="A86" s="59"/>
      <c r="B86" s="61"/>
      <c r="C86" s="63">
        <f>C83+C84+C85</f>
        <v>0</v>
      </c>
      <c r="D86" s="63">
        <f>D83+D84+D85</f>
        <v>0</v>
      </c>
      <c r="E86" s="63">
        <f>E83+E84+E85</f>
        <v>0</v>
      </c>
      <c r="F86" s="64">
        <f>F83+F84+F85</f>
        <v>0</v>
      </c>
      <c r="G86" s="45">
        <f>G83+G84+G85</f>
        <v>0</v>
      </c>
      <c r="M86" t="s">
        <v>17</v>
      </c>
      <c r="N86" s="3">
        <f>N78-L82</f>
        <v>1205</v>
      </c>
    </row>
    <row r="87" spans="1:14" ht="15.75" thickBot="1" x14ac:dyDescent="0.3">
      <c r="A87" s="60"/>
      <c r="B87" s="62"/>
      <c r="C87" s="53"/>
      <c r="D87" s="53"/>
      <c r="E87" s="53"/>
      <c r="F87" s="55"/>
      <c r="G87" s="46"/>
    </row>
    <row r="88" spans="1:14" x14ac:dyDescent="0.25">
      <c r="A88" s="47" t="s">
        <v>30</v>
      </c>
      <c r="B88" s="9" t="s">
        <v>11</v>
      </c>
      <c r="C88" s="10"/>
      <c r="D88" s="10"/>
      <c r="E88" s="10"/>
      <c r="G88" s="20"/>
    </row>
    <row r="89" spans="1:14" x14ac:dyDescent="0.25">
      <c r="A89" s="48"/>
      <c r="B89" s="6" t="s">
        <v>12</v>
      </c>
    </row>
    <row r="90" spans="1:14" x14ac:dyDescent="0.25">
      <c r="A90" s="48"/>
      <c r="B90" s="6" t="s">
        <v>13</v>
      </c>
    </row>
    <row r="91" spans="1:14" x14ac:dyDescent="0.25">
      <c r="A91" s="48"/>
      <c r="B91" s="50"/>
      <c r="C91" s="52">
        <f>C88+C89+C90</f>
        <v>0</v>
      </c>
      <c r="D91" s="52">
        <f>D88+D89+D90</f>
        <v>0</v>
      </c>
      <c r="E91" s="52">
        <f>E88+E89+E90</f>
        <v>0</v>
      </c>
      <c r="F91" s="54">
        <f>F88+F89+F90</f>
        <v>0</v>
      </c>
      <c r="G91" s="56">
        <f>G88+G89+G90</f>
        <v>0</v>
      </c>
    </row>
    <row r="92" spans="1:14" ht="15.75" thickBot="1" x14ac:dyDescent="0.3">
      <c r="A92" s="49"/>
      <c r="B92" s="51"/>
      <c r="C92" s="53"/>
      <c r="D92" s="53"/>
      <c r="E92" s="53"/>
      <c r="F92" s="55"/>
      <c r="G92" s="46"/>
    </row>
    <row r="93" spans="1:14" ht="15" customHeight="1" x14ac:dyDescent="0.25">
      <c r="A93" s="36" t="s">
        <v>20</v>
      </c>
      <c r="B93" s="39"/>
      <c r="C93" s="42">
        <f>C81+C86+C91</f>
        <v>0</v>
      </c>
      <c r="D93" s="42">
        <f>D81+D86+D91</f>
        <v>0</v>
      </c>
      <c r="E93" s="42">
        <f>E81+E86+E91</f>
        <v>0</v>
      </c>
      <c r="F93" s="42">
        <f>F81+F86+F91</f>
        <v>0</v>
      </c>
      <c r="G93" s="27">
        <f>G81+G86+G91</f>
        <v>0</v>
      </c>
      <c r="H93" s="23"/>
      <c r="I93" s="25"/>
      <c r="J93" s="25"/>
    </row>
    <row r="94" spans="1:14" ht="15" customHeight="1" x14ac:dyDescent="0.25">
      <c r="A94" s="37"/>
      <c r="B94" s="40"/>
      <c r="C94" s="43"/>
      <c r="D94" s="43"/>
      <c r="E94" s="43"/>
      <c r="F94" s="43"/>
      <c r="G94" s="28"/>
      <c r="H94" s="23"/>
      <c r="I94" s="25"/>
      <c r="J94" s="25"/>
    </row>
    <row r="95" spans="1:14" ht="15.75" customHeight="1" thickBot="1" x14ac:dyDescent="0.3">
      <c r="A95" s="38"/>
      <c r="B95" s="41"/>
      <c r="C95" s="44"/>
      <c r="D95" s="44"/>
      <c r="E95" s="44"/>
      <c r="F95" s="44"/>
      <c r="G95" s="29"/>
      <c r="H95" s="23"/>
      <c r="I95" s="25"/>
      <c r="J95" s="25"/>
    </row>
    <row r="96" spans="1:14" x14ac:dyDescent="0.25">
      <c r="B96" s="17" t="s">
        <v>11</v>
      </c>
      <c r="C96" s="16">
        <f t="shared" ref="C96:G98" si="3">C78+C83+C88</f>
        <v>0</v>
      </c>
      <c r="D96" s="16">
        <f t="shared" si="3"/>
        <v>0</v>
      </c>
      <c r="E96" s="16">
        <f t="shared" si="3"/>
        <v>0</v>
      </c>
      <c r="F96" s="16">
        <f t="shared" si="3"/>
        <v>0</v>
      </c>
      <c r="G96" s="22">
        <f t="shared" si="3"/>
        <v>0</v>
      </c>
    </row>
    <row r="97" spans="1:7" x14ac:dyDescent="0.25">
      <c r="B97" s="6" t="s">
        <v>21</v>
      </c>
      <c r="C97" s="7">
        <f t="shared" si="3"/>
        <v>0</v>
      </c>
      <c r="D97" s="7">
        <f t="shared" si="3"/>
        <v>0</v>
      </c>
      <c r="E97" s="7">
        <f t="shared" si="3"/>
        <v>0</v>
      </c>
      <c r="F97" s="7">
        <f t="shared" si="3"/>
        <v>0</v>
      </c>
      <c r="G97" s="21">
        <f t="shared" si="3"/>
        <v>0</v>
      </c>
    </row>
    <row r="98" spans="1:7" x14ac:dyDescent="0.25">
      <c r="B98" s="6" t="s">
        <v>13</v>
      </c>
      <c r="C98" s="7">
        <f t="shared" si="3"/>
        <v>0</v>
      </c>
      <c r="D98" s="7">
        <f t="shared" si="3"/>
        <v>0</v>
      </c>
      <c r="E98" s="7">
        <f t="shared" si="3"/>
        <v>0</v>
      </c>
      <c r="F98" s="7">
        <f t="shared" si="3"/>
        <v>0</v>
      </c>
      <c r="G98" s="21">
        <f t="shared" si="3"/>
        <v>0</v>
      </c>
    </row>
    <row r="99" spans="1:7" x14ac:dyDescent="0.25">
      <c r="A99" s="30"/>
      <c r="B99" s="31"/>
      <c r="C99" s="31"/>
      <c r="D99" s="31"/>
      <c r="E99" s="31"/>
      <c r="F99" s="31"/>
      <c r="G99" s="32"/>
    </row>
    <row r="100" spans="1:7" x14ac:dyDescent="0.25">
      <c r="A100" s="33"/>
      <c r="B100" s="34"/>
      <c r="C100" s="34"/>
      <c r="D100" s="34"/>
      <c r="E100" s="34"/>
      <c r="F100" s="34"/>
      <c r="G100" s="35"/>
    </row>
    <row r="101" spans="1:7" x14ac:dyDescent="0.25">
      <c r="A101" s="33"/>
      <c r="B101" s="34"/>
      <c r="C101" s="34"/>
      <c r="D101" s="34"/>
      <c r="E101" s="34"/>
      <c r="F101" s="34"/>
      <c r="G101" s="35"/>
    </row>
    <row r="102" spans="1:7" x14ac:dyDescent="0.25">
      <c r="A102" s="33"/>
      <c r="B102" s="34"/>
      <c r="C102" s="34"/>
      <c r="D102" s="34"/>
      <c r="E102" s="34"/>
      <c r="F102" s="34"/>
      <c r="G102" s="35"/>
    </row>
  </sheetData>
  <mergeCells count="116">
    <mergeCell ref="F6:F7"/>
    <mergeCell ref="F11:F12"/>
    <mergeCell ref="F16:F17"/>
    <mergeCell ref="G18:G20"/>
    <mergeCell ref="F18:F20"/>
    <mergeCell ref="A8:A12"/>
    <mergeCell ref="A13:A17"/>
    <mergeCell ref="B16:B17"/>
    <mergeCell ref="C16:C17"/>
    <mergeCell ref="D16:D17"/>
    <mergeCell ref="E16:E17"/>
    <mergeCell ref="G16:G17"/>
    <mergeCell ref="D6:D7"/>
    <mergeCell ref="E6:E7"/>
    <mergeCell ref="G6:G7"/>
    <mergeCell ref="B6:B7"/>
    <mergeCell ref="B11:B12"/>
    <mergeCell ref="C11:C12"/>
    <mergeCell ref="D11:D12"/>
    <mergeCell ref="E11:E12"/>
    <mergeCell ref="G11:G12"/>
    <mergeCell ref="A3:A7"/>
    <mergeCell ref="C6:C7"/>
    <mergeCell ref="G31:G32"/>
    <mergeCell ref="A33:A37"/>
    <mergeCell ref="B36:B37"/>
    <mergeCell ref="C36:C37"/>
    <mergeCell ref="D36:D37"/>
    <mergeCell ref="E36:E37"/>
    <mergeCell ref="F36:F37"/>
    <mergeCell ref="G36:G37"/>
    <mergeCell ref="E18:E20"/>
    <mergeCell ref="D18:D20"/>
    <mergeCell ref="C18:C20"/>
    <mergeCell ref="B18:B20"/>
    <mergeCell ref="A18:A20"/>
    <mergeCell ref="A28:A32"/>
    <mergeCell ref="B31:B32"/>
    <mergeCell ref="C31:C32"/>
    <mergeCell ref="D31:D32"/>
    <mergeCell ref="E31:E32"/>
    <mergeCell ref="A24:G27"/>
    <mergeCell ref="A49:G52"/>
    <mergeCell ref="A53:A57"/>
    <mergeCell ref="B56:B57"/>
    <mergeCell ref="C56:C57"/>
    <mergeCell ref="D56:D57"/>
    <mergeCell ref="E56:E57"/>
    <mergeCell ref="F56:F57"/>
    <mergeCell ref="G56:G57"/>
    <mergeCell ref="G41:G42"/>
    <mergeCell ref="A43:A45"/>
    <mergeCell ref="B43:B45"/>
    <mergeCell ref="C43:C45"/>
    <mergeCell ref="D43:D45"/>
    <mergeCell ref="E43:E45"/>
    <mergeCell ref="F43:F45"/>
    <mergeCell ref="G43:G45"/>
    <mergeCell ref="A38:A42"/>
    <mergeCell ref="B41:B42"/>
    <mergeCell ref="C41:C42"/>
    <mergeCell ref="D41:D42"/>
    <mergeCell ref="E41:E42"/>
    <mergeCell ref="F41:F42"/>
    <mergeCell ref="F31:F32"/>
    <mergeCell ref="G61:G62"/>
    <mergeCell ref="A63:A67"/>
    <mergeCell ref="B66:B67"/>
    <mergeCell ref="C66:C67"/>
    <mergeCell ref="D66:D67"/>
    <mergeCell ref="E66:E67"/>
    <mergeCell ref="F66:F67"/>
    <mergeCell ref="G66:G67"/>
    <mergeCell ref="A58:A62"/>
    <mergeCell ref="B61:B62"/>
    <mergeCell ref="C61:C62"/>
    <mergeCell ref="D61:D62"/>
    <mergeCell ref="E61:E62"/>
    <mergeCell ref="F61:F62"/>
    <mergeCell ref="G68:G70"/>
    <mergeCell ref="A74:G77"/>
    <mergeCell ref="A78:A82"/>
    <mergeCell ref="B81:B82"/>
    <mergeCell ref="C81:C82"/>
    <mergeCell ref="D81:D82"/>
    <mergeCell ref="E81:E82"/>
    <mergeCell ref="F81:F82"/>
    <mergeCell ref="G81:G82"/>
    <mergeCell ref="A68:A70"/>
    <mergeCell ref="B68:B70"/>
    <mergeCell ref="C68:C70"/>
    <mergeCell ref="D68:D70"/>
    <mergeCell ref="E68:E70"/>
    <mergeCell ref="F68:F70"/>
    <mergeCell ref="G93:G95"/>
    <mergeCell ref="A99:G102"/>
    <mergeCell ref="A93:A95"/>
    <mergeCell ref="B93:B95"/>
    <mergeCell ref="C93:C95"/>
    <mergeCell ref="D93:D95"/>
    <mergeCell ref="E93:E95"/>
    <mergeCell ref="F93:F95"/>
    <mergeCell ref="G86:G87"/>
    <mergeCell ref="A88:A92"/>
    <mergeCell ref="B91:B92"/>
    <mergeCell ref="C91:C92"/>
    <mergeCell ref="D91:D92"/>
    <mergeCell ref="E91:E92"/>
    <mergeCell ref="F91:F92"/>
    <mergeCell ref="G91:G92"/>
    <mergeCell ref="A83:A87"/>
    <mergeCell ref="B86:B87"/>
    <mergeCell ref="C86:C87"/>
    <mergeCell ref="D86:D87"/>
    <mergeCell ref="E86:E87"/>
    <mergeCell ref="F86:F87"/>
  </mergeCells>
  <pageMargins left="0.7" right="0.7" top="0.75" bottom="0.75" header="0.3" footer="0.3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Зарплата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</dc:creator>
  <cp:lastModifiedBy>Aleksandr</cp:lastModifiedBy>
  <cp:lastPrinted>2014-04-10T18:22:24Z</cp:lastPrinted>
  <dcterms:created xsi:type="dcterms:W3CDTF">2014-02-05T09:16:29Z</dcterms:created>
  <dcterms:modified xsi:type="dcterms:W3CDTF">2014-04-10T22:42:54Z</dcterms:modified>
</cp:coreProperties>
</file>