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L:\Работа\"/>
    </mc:Choice>
  </mc:AlternateContent>
  <bookViews>
    <workbookView xWindow="0" yWindow="60" windowWidth="24240" windowHeight="12375"/>
  </bookViews>
  <sheets>
    <sheet name="Прайс" sheetId="2" r:id="rId1"/>
    <sheet name="Лист1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7" l="1"/>
  <c r="R4" i="7"/>
  <c r="Q4" i="7"/>
  <c r="S3" i="7"/>
  <c r="R3" i="7"/>
  <c r="Q3" i="7"/>
  <c r="S2" i="7"/>
  <c r="R2" i="7"/>
  <c r="Q2" i="7"/>
  <c r="H43" i="7" l="1"/>
  <c r="K9" i="7" s="1"/>
  <c r="H38" i="7"/>
  <c r="K8" i="7" s="1"/>
  <c r="H33" i="7"/>
  <c r="K7" i="7" s="1"/>
  <c r="H28" i="7"/>
  <c r="K6" i="7" s="1"/>
  <c r="H23" i="7"/>
  <c r="K5" i="7" s="1"/>
  <c r="H18" i="7"/>
  <c r="K4" i="7" s="1"/>
  <c r="H13" i="7"/>
  <c r="K3" i="7" s="1"/>
  <c r="H8" i="7"/>
  <c r="K2" i="7" s="1"/>
  <c r="H3" i="7"/>
  <c r="K1" i="7" s="1"/>
</calcChain>
</file>

<file path=xl/sharedStrings.xml><?xml version="1.0" encoding="utf-8"?>
<sst xmlns="http://schemas.openxmlformats.org/spreadsheetml/2006/main" count="103" uniqueCount="54">
  <si>
    <t>Тип</t>
  </si>
  <si>
    <t>Цвет</t>
  </si>
  <si>
    <t>2400 х 
(800+400)</t>
  </si>
  <si>
    <t>2400 х 
(800+600)</t>
  </si>
  <si>
    <t>2400 х 
(800+800)</t>
  </si>
  <si>
    <t>2700 х 
(800+400)</t>
  </si>
  <si>
    <t>2700 х 
(800+600)</t>
  </si>
  <si>
    <t>2700 х 
(800+800)</t>
  </si>
  <si>
    <t>1С</t>
  </si>
  <si>
    <t>RAL 9016</t>
  </si>
  <si>
    <t>Анод.</t>
  </si>
  <si>
    <t>Н/о</t>
  </si>
  <si>
    <t>2С</t>
  </si>
  <si>
    <t>2СЖ</t>
  </si>
  <si>
    <t>полотно</t>
  </si>
  <si>
    <t>анодировка</t>
  </si>
  <si>
    <t>9006/9016</t>
  </si>
  <si>
    <t>нестандарт</t>
  </si>
  <si>
    <t>Торцевая V</t>
  </si>
  <si>
    <t>Толщина стены</t>
  </si>
  <si>
    <t>Угловая V</t>
  </si>
  <si>
    <t>Телескопическая V</t>
  </si>
  <si>
    <t>высота</t>
  </si>
  <si>
    <t>ширина</t>
  </si>
  <si>
    <t>стоимость</t>
  </si>
  <si>
    <t>1c ral 9006</t>
  </si>
  <si>
    <t>1c нестандарт</t>
  </si>
  <si>
    <t>2c ral 9006</t>
  </si>
  <si>
    <t>2c нестандарт</t>
  </si>
  <si>
    <t>2cж ral 9006</t>
  </si>
  <si>
    <t>2cж нестандарт</t>
  </si>
  <si>
    <t>1С Ral 9006</t>
  </si>
  <si>
    <t>1С нестандарт</t>
  </si>
  <si>
    <t>2С Ral 9006</t>
  </si>
  <si>
    <t>2С нестандарт</t>
  </si>
  <si>
    <t>2СЖ Ral 9006</t>
  </si>
  <si>
    <t>2СЖ нестандарт</t>
  </si>
  <si>
    <t xml:space="preserve">Прайс </t>
  </si>
  <si>
    <t>цвет</t>
  </si>
  <si>
    <t>коробка</t>
  </si>
  <si>
    <t>анодировкаировка</t>
  </si>
  <si>
    <t>1С анодировка</t>
  </si>
  <si>
    <t>2С анодировка</t>
  </si>
  <si>
    <t>1c анодировка</t>
  </si>
  <si>
    <t>2СЖ анодировка</t>
  </si>
  <si>
    <t>2c анодировка</t>
  </si>
  <si>
    <t>2cж анодировка</t>
  </si>
  <si>
    <t>итого</t>
  </si>
  <si>
    <t>2100 х 
(800+400)</t>
  </si>
  <si>
    <t>2100 х 
(800+600)</t>
  </si>
  <si>
    <t>2100 х 
(800+800)</t>
  </si>
  <si>
    <t>2100 х 900</t>
  </si>
  <si>
    <t>2700 х 
900</t>
  </si>
  <si>
    <t>2400 х 
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</si>
</sst>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р.&quot;;\-#,##0\ &quot;р.&quot;"/>
    <numFmt numFmtId="44" formatCode="_-* #,##0.00\ &quot;р.&quot;_-;\-* #,##0.00\ &quot;р.&quot;_-;_-* &quot;-&quot;??\ &quot;р.&quot;_-;_-@_-"/>
    <numFmt numFmtId="164" formatCode="#,##0\ &quot;р.&quot;"/>
    <numFmt numFmtId="165" formatCode="_-* #,##0[$р.-419]_-;\-* #,##0[$р.-419]_-;_-* &quot;-&quot;[$р.-419]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1"/>
      <name val="Arial Cyr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49" fontId="3" fillId="0" borderId="15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5" fontId="4" fillId="0" borderId="14" xfId="0" applyNumberFormat="1" applyFont="1" applyFill="1" applyBorder="1"/>
    <xf numFmtId="5" fontId="4" fillId="0" borderId="17" xfId="0" applyNumberFormat="1" applyFont="1" applyFill="1" applyBorder="1"/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5" fontId="4" fillId="0" borderId="19" xfId="0" applyNumberFormat="1" applyFont="1" applyFill="1" applyBorder="1"/>
    <xf numFmtId="164" fontId="4" fillId="0" borderId="10" xfId="0" applyNumberFormat="1" applyFont="1" applyFill="1" applyBorder="1"/>
    <xf numFmtId="5" fontId="4" fillId="0" borderId="20" xfId="0" applyNumberFormat="1" applyFont="1" applyFill="1" applyBorder="1"/>
    <xf numFmtId="0" fontId="6" fillId="5" borderId="21" xfId="0" applyFont="1" applyFill="1" applyBorder="1"/>
    <xf numFmtId="0" fontId="6" fillId="5" borderId="25" xfId="0" applyFont="1" applyFill="1" applyBorder="1"/>
    <xf numFmtId="0" fontId="0" fillId="5" borderId="2" xfId="0" applyFill="1" applyBorder="1"/>
    <xf numFmtId="0" fontId="6" fillId="5" borderId="26" xfId="0" applyFont="1" applyFill="1" applyBorder="1"/>
    <xf numFmtId="0" fontId="6" fillId="5" borderId="27" xfId="0" applyFont="1" applyFill="1" applyBorder="1"/>
    <xf numFmtId="0" fontId="6" fillId="5" borderId="22" xfId="0" applyFont="1" applyFill="1" applyBorder="1"/>
    <xf numFmtId="165" fontId="8" fillId="0" borderId="24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0" fontId="8" fillId="0" borderId="2" xfId="0" applyFont="1" applyBorder="1"/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0" fillId="0" borderId="9" xfId="0" applyFill="1" applyBorder="1" applyAlignment="1"/>
    <xf numFmtId="0" fontId="0" fillId="0" borderId="28" xfId="0" applyFill="1" applyBorder="1"/>
    <xf numFmtId="0" fontId="0" fillId="0" borderId="29" xfId="0" applyFill="1" applyBorder="1"/>
    <xf numFmtId="0" fontId="0" fillId="5" borderId="8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9" fillId="0" borderId="4" xfId="1" applyNumberFormat="1" applyFont="1" applyBorder="1" applyAlignment="1">
      <alignment horizontal="center"/>
    </xf>
    <xf numFmtId="0" fontId="9" fillId="0" borderId="23" xfId="1" applyNumberFormat="1" applyFont="1" applyBorder="1" applyAlignment="1">
      <alignment horizontal="center"/>
    </xf>
    <xf numFmtId="0" fontId="9" fillId="0" borderId="6" xfId="1" applyNumberFormat="1" applyFont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4" borderId="0" xfId="0" applyFill="1"/>
    <xf numFmtId="0" fontId="2" fillId="4" borderId="0" xfId="0" applyFont="1" applyFill="1"/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19">
    <dxf>
      <font>
        <b/>
        <strike val="0"/>
        <outline val="0"/>
        <shadow val="0"/>
        <u val="none"/>
        <vertAlign val="baseline"/>
        <sz val="11"/>
        <color auto="1"/>
        <name val="Arial Cyr"/>
        <scheme val="none"/>
      </font>
      <numFmt numFmtId="164" formatCode="#,##0\ &quot;р.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 Cyr"/>
        <scheme val="none"/>
      </font>
      <numFmt numFmtId="164" formatCode="#,##0\ &quot;р.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 Cyr"/>
        <scheme val="none"/>
      </font>
      <numFmt numFmtId="164" formatCode="#,##0\ &quot;р.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 Cyr"/>
        <scheme val="none"/>
      </font>
      <numFmt numFmtId="164" formatCode="#,##0\ &quot;р.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 Cyr"/>
        <scheme val="none"/>
      </font>
      <numFmt numFmtId="164" formatCode="#,##0\ &quot;р.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 Cyr"/>
        <scheme val="none"/>
      </font>
      <numFmt numFmtId="164" formatCode="#,##0\ &quot;р.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 Cyr"/>
        <scheme val="none"/>
      </font>
      <numFmt numFmtId="164" formatCode="#,##0\ &quot;р.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 Cyr"/>
        <scheme val="none"/>
      </font>
      <numFmt numFmtId="164" formatCode="#,##0\ &quot;р.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164" formatCode="#,##0\ &quot;р.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164" formatCode="#,##0\ &quot;р.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164" formatCode="#,##0\ &quot;р.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9" formatCode="#,##0\ &quot;р.&quot;;\-#,##0\ &quot;р.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30" formatCode="@"/>
      <fill>
        <patternFill patternType="solid">
          <fgColor indexed="64"/>
          <bgColor rgb="FF0070C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 Cyr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N$16" fmlaRange="$M$1:$M$3" noThreeD="1" sel="2" val="0"/>
</file>

<file path=xl/ctrlProps/ctrlProp2.xml><?xml version="1.0" encoding="utf-8"?>
<formControlPr xmlns="http://schemas.microsoft.com/office/spreadsheetml/2009/9/main" objectType="Drop" dropStyle="combo" dx="16" noThreeD="1" sel="0" val="0"/>
</file>

<file path=xl/ctrlProps/ctrlProp3.xml><?xml version="1.0" encoding="utf-8"?>
<formControlPr xmlns="http://schemas.microsoft.com/office/spreadsheetml/2009/9/main" objectType="Drop" dropStyle="combo" dx="16" fmlaLink="$O$16" fmlaRange="$P$2:$P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</xdr:row>
          <xdr:rowOff>180975</xdr:rowOff>
        </xdr:from>
        <xdr:to>
          <xdr:col>14</xdr:col>
          <xdr:colOff>19050</xdr:colOff>
          <xdr:row>15</xdr:row>
          <xdr:rowOff>180975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10</xdr:col>
          <xdr:colOff>885825</xdr:colOff>
          <xdr:row>16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14</xdr:row>
          <xdr:rowOff>190500</xdr:rowOff>
        </xdr:from>
        <xdr:to>
          <xdr:col>15</xdr:col>
          <xdr:colOff>28575</xdr:colOff>
          <xdr:row>15</xdr:row>
          <xdr:rowOff>190500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5" name="Таблица3" displayName="Таблица3" ref="A2:N11" totalsRowShown="0" headerRowDxfId="18" dataDxfId="16" headerRowBorderDxfId="17" tableBorderDxfId="15" totalsRowBorderDxfId="14">
  <autoFilter ref="A2:N11"/>
  <tableColumns count="14">
    <tableColumn id="1" name="Тип" dataDxfId="13"/>
    <tableColumn id="2" name="Цвет" dataDxfId="12"/>
    <tableColumn id="3" name="2100 х 900" dataDxfId="11"/>
    <tableColumn id="4" name="2100 х _x000a_(800+400)" dataDxfId="10"/>
    <tableColumn id="5" name="2100 х _x000a_(800+600)" dataDxfId="9"/>
    <tableColumn id="6" name="2100 х _x000a_(800+800)" dataDxfId="8"/>
    <tableColumn id="7" name="2400 х _x000a_900" dataDxfId="7"/>
    <tableColumn id="8" name="2400 х _x000a_(800+400)" dataDxfId="6"/>
    <tableColumn id="9" name="2400 х _x000a_(800+600)" dataDxfId="5"/>
    <tableColumn id="10" name="2400 х _x000a_(800+800)" dataDxfId="4"/>
    <tableColumn id="11" name="2700 х _x000a_900" dataDxfId="3"/>
    <tableColumn id="12" name="2700 х _x000a_(800+400)" dataDxfId="2"/>
    <tableColumn id="13" name="2700 х _x000a_(800+600)" dataDxfId="1"/>
    <tableColumn id="14" name="2700 х _x000a_(800+800)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1"/>
  <sheetViews>
    <sheetView tabSelected="1" workbookViewId="0">
      <selection activeCell="F14" sqref="F14"/>
    </sheetView>
  </sheetViews>
  <sheetFormatPr defaultRowHeight="15" x14ac:dyDescent="0.25"/>
  <cols>
    <col min="1" max="1" width="14.7109375" customWidth="1"/>
    <col min="2" max="2" width="10" customWidth="1"/>
    <col min="3" max="3" width="10.28515625" customWidth="1"/>
    <col min="4" max="4" width="10.7109375" customWidth="1"/>
    <col min="5" max="5" width="10.5703125" customWidth="1"/>
    <col min="6" max="6" width="10.7109375" customWidth="1"/>
    <col min="7" max="7" width="8.42578125" customWidth="1"/>
    <col min="8" max="9" width="10.42578125" customWidth="1"/>
    <col min="10" max="10" width="11.28515625" customWidth="1"/>
    <col min="11" max="11" width="9.42578125" customWidth="1"/>
    <col min="12" max="12" width="10.5703125" customWidth="1"/>
    <col min="13" max="13" width="10.42578125" customWidth="1"/>
    <col min="14" max="14" width="10.85546875" customWidth="1"/>
  </cols>
  <sheetData>
    <row r="1" spans="1:14" ht="33.75" customHeight="1" x14ac:dyDescent="0.25">
      <c r="A1" s="38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ht="45.75" thickBot="1" x14ac:dyDescent="0.3">
      <c r="A2" s="1" t="s">
        <v>0</v>
      </c>
      <c r="B2" s="2" t="s">
        <v>1</v>
      </c>
      <c r="C2" s="5" t="s">
        <v>51</v>
      </c>
      <c r="D2" s="5" t="s">
        <v>48</v>
      </c>
      <c r="E2" s="5" t="s">
        <v>49</v>
      </c>
      <c r="F2" s="5" t="s">
        <v>50</v>
      </c>
      <c r="G2" s="6" t="s">
        <v>53</v>
      </c>
      <c r="H2" s="6" t="s">
        <v>2</v>
      </c>
      <c r="I2" s="6" t="s">
        <v>3</v>
      </c>
      <c r="J2" s="6" t="s">
        <v>4</v>
      </c>
      <c r="K2" s="6" t="s">
        <v>52</v>
      </c>
      <c r="L2" s="6" t="s">
        <v>5</v>
      </c>
      <c r="M2" s="6" t="s">
        <v>6</v>
      </c>
      <c r="N2" s="7" t="s">
        <v>7</v>
      </c>
    </row>
    <row r="3" spans="1:14" ht="18.75" customHeight="1" thickBot="1" x14ac:dyDescent="0.3">
      <c r="A3" s="8" t="s">
        <v>8</v>
      </c>
      <c r="B3" s="8" t="s">
        <v>9</v>
      </c>
      <c r="C3" s="8">
        <v>1</v>
      </c>
      <c r="D3" s="9">
        <v>13</v>
      </c>
      <c r="E3" s="9">
        <v>15</v>
      </c>
      <c r="F3" s="8">
        <v>16.3333333333333</v>
      </c>
      <c r="G3" s="9">
        <v>17.8333333333333</v>
      </c>
      <c r="H3" s="9">
        <v>19.3333333333333</v>
      </c>
      <c r="I3" s="8">
        <v>20.8333333333333</v>
      </c>
      <c r="J3" s="9">
        <v>22.3333333333333</v>
      </c>
      <c r="K3" s="9">
        <v>23.8333333333333</v>
      </c>
      <c r="L3" s="8">
        <v>25.3333333333333</v>
      </c>
      <c r="M3" s="9">
        <v>26.8333333333333</v>
      </c>
      <c r="N3" s="9">
        <v>28.3333333333333</v>
      </c>
    </row>
    <row r="4" spans="1:14" ht="15.75" thickBot="1" x14ac:dyDescent="0.3">
      <c r="A4" s="8" t="s">
        <v>8</v>
      </c>
      <c r="B4" s="3" t="s">
        <v>10</v>
      </c>
      <c r="C4" s="8">
        <v>12</v>
      </c>
      <c r="D4" s="9">
        <v>13</v>
      </c>
      <c r="E4" s="9">
        <v>15</v>
      </c>
      <c r="F4" s="8">
        <v>16.3333333333333</v>
      </c>
      <c r="G4" s="9">
        <v>17.8333333333333</v>
      </c>
      <c r="H4" s="9">
        <v>19.3333333333333</v>
      </c>
      <c r="I4" s="8">
        <v>20.8333333333333</v>
      </c>
      <c r="J4" s="9">
        <v>22.3333333333333</v>
      </c>
      <c r="K4" s="9">
        <v>23.8333333333333</v>
      </c>
      <c r="L4" s="8">
        <v>25.3333333333333</v>
      </c>
      <c r="M4" s="9">
        <v>26.8333333333333</v>
      </c>
      <c r="N4" s="9">
        <v>28.3333333333333</v>
      </c>
    </row>
    <row r="5" spans="1:14" ht="15.75" thickBot="1" x14ac:dyDescent="0.3">
      <c r="A5" s="8" t="s">
        <v>8</v>
      </c>
      <c r="B5" s="10" t="s">
        <v>11</v>
      </c>
      <c r="C5" s="8">
        <v>12</v>
      </c>
      <c r="D5" s="9">
        <v>13</v>
      </c>
      <c r="E5" s="9">
        <v>15</v>
      </c>
      <c r="F5" s="8">
        <v>16.3333333333333</v>
      </c>
      <c r="G5" s="9">
        <v>17.8333333333333</v>
      </c>
      <c r="H5" s="9">
        <v>19.3333333333333</v>
      </c>
      <c r="I5" s="8">
        <v>20.8333333333333</v>
      </c>
      <c r="J5" s="9">
        <v>22.3333333333333</v>
      </c>
      <c r="K5" s="9">
        <v>23.8333333333333</v>
      </c>
      <c r="L5" s="8">
        <v>25.3333333333333</v>
      </c>
      <c r="M5" s="9">
        <v>26.8333333333333</v>
      </c>
      <c r="N5" s="9">
        <v>28.3333333333333</v>
      </c>
    </row>
    <row r="6" spans="1:14" ht="16.5" customHeight="1" thickBot="1" x14ac:dyDescent="0.3">
      <c r="A6" s="8" t="s">
        <v>12</v>
      </c>
      <c r="B6" s="8" t="s">
        <v>9</v>
      </c>
      <c r="C6" s="8">
        <v>100</v>
      </c>
      <c r="D6" s="9">
        <v>200</v>
      </c>
      <c r="E6" s="8">
        <v>300</v>
      </c>
      <c r="F6" s="9">
        <v>400</v>
      </c>
      <c r="G6" s="8">
        <v>500</v>
      </c>
      <c r="H6" s="9">
        <v>600</v>
      </c>
      <c r="I6" s="8">
        <v>700</v>
      </c>
      <c r="J6" s="9">
        <v>800</v>
      </c>
      <c r="K6" s="8">
        <v>900</v>
      </c>
      <c r="L6" s="9">
        <v>1000</v>
      </c>
      <c r="M6" s="8">
        <v>1100</v>
      </c>
      <c r="N6" s="9">
        <v>1200</v>
      </c>
    </row>
    <row r="7" spans="1:14" ht="15.75" thickBot="1" x14ac:dyDescent="0.3">
      <c r="A7" s="8" t="s">
        <v>12</v>
      </c>
      <c r="B7" s="3" t="s">
        <v>10</v>
      </c>
      <c r="C7" s="8">
        <v>100</v>
      </c>
      <c r="D7" s="9">
        <v>200</v>
      </c>
      <c r="E7" s="8">
        <v>300</v>
      </c>
      <c r="F7" s="9">
        <v>400</v>
      </c>
      <c r="G7" s="8">
        <v>500</v>
      </c>
      <c r="H7" s="9">
        <v>600</v>
      </c>
      <c r="I7" s="8">
        <v>700</v>
      </c>
      <c r="J7" s="9">
        <v>800</v>
      </c>
      <c r="K7" s="8">
        <v>900</v>
      </c>
      <c r="L7" s="9">
        <v>1000</v>
      </c>
      <c r="M7" s="8">
        <v>1100</v>
      </c>
      <c r="N7" s="9">
        <v>1200</v>
      </c>
    </row>
    <row r="8" spans="1:14" ht="15.75" thickBot="1" x14ac:dyDescent="0.3">
      <c r="A8" s="8" t="s">
        <v>12</v>
      </c>
      <c r="B8" s="10" t="s">
        <v>11</v>
      </c>
      <c r="C8" s="8">
        <v>100</v>
      </c>
      <c r="D8" s="9">
        <v>200</v>
      </c>
      <c r="E8" s="8">
        <v>300</v>
      </c>
      <c r="F8" s="9">
        <v>400</v>
      </c>
      <c r="G8" s="8">
        <v>500</v>
      </c>
      <c r="H8" s="9">
        <v>600</v>
      </c>
      <c r="I8" s="8">
        <v>700</v>
      </c>
      <c r="J8" s="9">
        <v>800</v>
      </c>
      <c r="K8" s="8">
        <v>900</v>
      </c>
      <c r="L8" s="9">
        <v>1000</v>
      </c>
      <c r="M8" s="8">
        <v>1100</v>
      </c>
      <c r="N8" s="9">
        <v>1200</v>
      </c>
    </row>
    <row r="9" spans="1:14" ht="18" customHeight="1" thickBot="1" x14ac:dyDescent="0.3">
      <c r="A9" s="8" t="s">
        <v>13</v>
      </c>
      <c r="B9" s="8" t="s">
        <v>9</v>
      </c>
      <c r="C9" s="8">
        <v>400</v>
      </c>
      <c r="D9" s="8">
        <v>500</v>
      </c>
      <c r="E9" s="8">
        <v>600</v>
      </c>
      <c r="F9" s="8">
        <v>700</v>
      </c>
      <c r="G9" s="8">
        <v>800</v>
      </c>
      <c r="H9" s="8">
        <v>900</v>
      </c>
      <c r="I9" s="8">
        <v>1000</v>
      </c>
      <c r="J9" s="8">
        <v>1100</v>
      </c>
      <c r="K9" s="8">
        <v>1200</v>
      </c>
      <c r="L9" s="8">
        <v>1300</v>
      </c>
      <c r="M9" s="8">
        <v>1400</v>
      </c>
      <c r="N9" s="8">
        <v>1500</v>
      </c>
    </row>
    <row r="10" spans="1:14" ht="15.75" thickBot="1" x14ac:dyDescent="0.3">
      <c r="A10" s="8" t="s">
        <v>13</v>
      </c>
      <c r="B10" s="3" t="s">
        <v>10</v>
      </c>
      <c r="C10" s="8">
        <v>400</v>
      </c>
      <c r="D10" s="8">
        <v>500</v>
      </c>
      <c r="E10" s="8">
        <v>600</v>
      </c>
      <c r="F10" s="8">
        <v>700</v>
      </c>
      <c r="G10" s="8">
        <v>800</v>
      </c>
      <c r="H10" s="8">
        <v>900</v>
      </c>
      <c r="I10" s="8">
        <v>1000</v>
      </c>
      <c r="J10" s="8">
        <v>1100</v>
      </c>
      <c r="K10" s="8">
        <v>1200</v>
      </c>
      <c r="L10" s="8">
        <v>1300</v>
      </c>
      <c r="M10" s="8">
        <v>1400</v>
      </c>
      <c r="N10" s="8">
        <v>1500</v>
      </c>
    </row>
    <row r="11" spans="1:14" x14ac:dyDescent="0.25">
      <c r="A11" s="8" t="s">
        <v>13</v>
      </c>
      <c r="B11" s="4" t="s">
        <v>11</v>
      </c>
      <c r="C11" s="8">
        <v>400</v>
      </c>
      <c r="D11" s="8">
        <v>500</v>
      </c>
      <c r="E11" s="8">
        <v>600</v>
      </c>
      <c r="F11" s="8">
        <v>700</v>
      </c>
      <c r="G11" s="8">
        <v>800</v>
      </c>
      <c r="H11" s="8">
        <v>900</v>
      </c>
      <c r="I11" s="8">
        <v>1000</v>
      </c>
      <c r="J11" s="8">
        <v>1100</v>
      </c>
      <c r="K11" s="8">
        <v>1200</v>
      </c>
      <c r="L11" s="8">
        <v>1300</v>
      </c>
      <c r="M11" s="8">
        <v>1400</v>
      </c>
      <c r="N11" s="8">
        <v>1500</v>
      </c>
    </row>
  </sheetData>
  <mergeCells count="1">
    <mergeCell ref="A1:N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5"/>
  <sheetViews>
    <sheetView zoomScale="70" zoomScaleNormal="70" workbookViewId="0">
      <selection activeCell="O20" sqref="O20"/>
    </sheetView>
  </sheetViews>
  <sheetFormatPr defaultRowHeight="15" x14ac:dyDescent="0.25"/>
  <cols>
    <col min="1" max="1" width="10.5703125" customWidth="1"/>
    <col min="2" max="2" width="12.85546875" customWidth="1"/>
    <col min="3" max="3" width="11.28515625" customWidth="1"/>
    <col min="4" max="4" width="14" customWidth="1"/>
    <col min="5" max="5" width="14.7109375" customWidth="1"/>
    <col min="6" max="6" width="11.28515625" customWidth="1"/>
    <col min="7" max="7" width="9.42578125" customWidth="1"/>
    <col min="8" max="8" width="10.5703125" customWidth="1"/>
    <col min="9" max="9" width="10.42578125" customWidth="1"/>
    <col min="10" max="10" width="29.28515625" customWidth="1"/>
    <col min="11" max="11" width="13.42578125" customWidth="1"/>
    <col min="14" max="14" width="13.140625" customWidth="1"/>
    <col min="15" max="15" width="14.42578125" customWidth="1"/>
    <col min="16" max="16" width="15.7109375" customWidth="1"/>
    <col min="17" max="17" width="11.5703125" customWidth="1"/>
  </cols>
  <sheetData>
    <row r="1" spans="1:21" ht="15.75" thickBot="1" x14ac:dyDescent="0.3">
      <c r="A1" s="46" t="s">
        <v>25</v>
      </c>
      <c r="B1" s="47"/>
      <c r="C1" s="47"/>
      <c r="D1" s="47"/>
      <c r="E1" s="47"/>
      <c r="F1" s="43" t="s">
        <v>9</v>
      </c>
      <c r="G1" s="44"/>
      <c r="H1" s="45"/>
      <c r="J1" t="s">
        <v>31</v>
      </c>
      <c r="K1">
        <f>H3</f>
        <v>20</v>
      </c>
      <c r="M1" t="s">
        <v>15</v>
      </c>
      <c r="P1" s="13"/>
      <c r="Q1" s="12" t="s">
        <v>40</v>
      </c>
      <c r="R1" s="11" t="s">
        <v>16</v>
      </c>
      <c r="S1" s="16" t="s">
        <v>17</v>
      </c>
    </row>
    <row r="2" spans="1:21" ht="16.5" customHeight="1" thickBot="1" x14ac:dyDescent="0.3">
      <c r="A2" s="13"/>
      <c r="B2" s="31">
        <v>900</v>
      </c>
      <c r="C2" s="31">
        <v>1200</v>
      </c>
      <c r="D2" s="30">
        <v>1500</v>
      </c>
      <c r="E2" s="31">
        <v>1800</v>
      </c>
      <c r="F2" s="24" t="s">
        <v>22</v>
      </c>
      <c r="G2" s="25" t="s">
        <v>23</v>
      </c>
      <c r="H2" s="26" t="s">
        <v>24</v>
      </c>
      <c r="J2" t="s">
        <v>41</v>
      </c>
      <c r="K2">
        <f>H8</f>
        <v>50</v>
      </c>
      <c r="M2" t="s">
        <v>16</v>
      </c>
      <c r="P2" s="14" t="s">
        <v>18</v>
      </c>
      <c r="Q2" s="17">
        <f>CEILING((235.21*6.2+1000+200),10)</f>
        <v>2660</v>
      </c>
      <c r="R2" s="18">
        <f>CEILING(((194.31)*6.2+1000+200),10)</f>
        <v>2410</v>
      </c>
      <c r="S2" s="19">
        <f>CEILING(((253.71)*6.2+1000+200),10)</f>
        <v>2780</v>
      </c>
      <c r="T2" s="41" t="s">
        <v>19</v>
      </c>
      <c r="U2" s="42"/>
    </row>
    <row r="3" spans="1:21" ht="15.75" thickBot="1" x14ac:dyDescent="0.3">
      <c r="A3" s="31">
        <v>2100</v>
      </c>
      <c r="B3" s="32">
        <v>3</v>
      </c>
      <c r="C3" s="33">
        <v>20</v>
      </c>
      <c r="D3" s="32">
        <v>37</v>
      </c>
      <c r="E3" s="33">
        <v>54</v>
      </c>
      <c r="F3" s="27">
        <v>2700</v>
      </c>
      <c r="G3" s="28">
        <v>1000</v>
      </c>
      <c r="H3" s="29">
        <f>INDEX(B3:E5,MIN(3,SUMPRODUCT(--(A3:A5&lt;F3))+1),MIN(4,SUMPRODUCT(--(B2:E2&lt;G3))+1))</f>
        <v>20</v>
      </c>
      <c r="J3" t="s">
        <v>32</v>
      </c>
      <c r="K3">
        <f>H13</f>
        <v>2</v>
      </c>
      <c r="M3" t="s">
        <v>17</v>
      </c>
      <c r="P3" s="15" t="s">
        <v>20</v>
      </c>
      <c r="Q3" s="20">
        <f>CEILING(((235.21+42.57)*6.2+1000+500),10)</f>
        <v>3230</v>
      </c>
      <c r="R3" s="21">
        <f>CEILING(((194.31+35.76)*6.2+1000+500),10)</f>
        <v>2930</v>
      </c>
      <c r="S3" s="22">
        <f>CEILING(((253.71+48.1)*6.2+1000+500),10)</f>
        <v>3380</v>
      </c>
      <c r="T3" s="23">
        <v>125</v>
      </c>
    </row>
    <row r="4" spans="1:21" ht="15.75" thickBot="1" x14ac:dyDescent="0.3">
      <c r="A4" s="31">
        <v>2300</v>
      </c>
      <c r="B4" s="32">
        <v>3</v>
      </c>
      <c r="C4" s="33">
        <v>20</v>
      </c>
      <c r="D4" s="32">
        <v>37</v>
      </c>
      <c r="E4" s="33">
        <v>54</v>
      </c>
      <c r="J4" t="s">
        <v>33</v>
      </c>
      <c r="K4">
        <f>H18</f>
        <v>6</v>
      </c>
      <c r="P4" s="15" t="s">
        <v>21</v>
      </c>
      <c r="Q4" s="20">
        <f>CEILING(((235.21+42.57+69.02+93.53)*6.2+1000+700+((T3-75)/1000*6.2*300+30*6.2)),10)</f>
        <v>4710</v>
      </c>
      <c r="R4" s="21">
        <f>CEILING(((194.31+35.76+57.72+78.06)*6.2+1000+700+((T3-75)/1000*6.2*300+30*6.2)),10)</f>
        <v>4250</v>
      </c>
      <c r="S4" s="22">
        <f>CEILING(((253.71+27.28+135.27+57.8)*6.2+1000+700+((T3-75)/1000*6.2*300+30*6.2)),10)</f>
        <v>4920</v>
      </c>
    </row>
    <row r="5" spans="1:21" ht="15.75" thickBot="1" x14ac:dyDescent="0.3">
      <c r="A5" s="35">
        <v>2700</v>
      </c>
      <c r="B5" s="32">
        <v>3</v>
      </c>
      <c r="C5" s="33">
        <v>20</v>
      </c>
      <c r="D5" s="32">
        <v>37</v>
      </c>
      <c r="E5" s="33">
        <v>54</v>
      </c>
      <c r="J5" t="s">
        <v>42</v>
      </c>
      <c r="K5">
        <f>H23</f>
        <v>9</v>
      </c>
    </row>
    <row r="6" spans="1:21" ht="15.75" thickBot="1" x14ac:dyDescent="0.3">
      <c r="A6" s="46" t="s">
        <v>43</v>
      </c>
      <c r="B6" s="47"/>
      <c r="C6" s="47"/>
      <c r="D6" s="47"/>
      <c r="E6" s="47"/>
      <c r="F6" s="43" t="s">
        <v>9</v>
      </c>
      <c r="G6" s="44"/>
      <c r="H6" s="45"/>
      <c r="J6" t="s">
        <v>34</v>
      </c>
      <c r="K6">
        <f>H28</f>
        <v>7</v>
      </c>
    </row>
    <row r="7" spans="1:21" ht="15.75" thickBot="1" x14ac:dyDescent="0.3">
      <c r="A7" s="13"/>
      <c r="B7" s="31">
        <v>900</v>
      </c>
      <c r="C7" s="31">
        <v>1200</v>
      </c>
      <c r="D7" s="30">
        <v>1500</v>
      </c>
      <c r="E7" s="31">
        <v>1800</v>
      </c>
      <c r="F7" s="24" t="s">
        <v>22</v>
      </c>
      <c r="G7" s="25" t="s">
        <v>23</v>
      </c>
      <c r="H7" s="26" t="s">
        <v>24</v>
      </c>
      <c r="J7" t="s">
        <v>35</v>
      </c>
      <c r="K7">
        <f>H33</f>
        <v>9</v>
      </c>
    </row>
    <row r="8" spans="1:21" ht="15.75" thickBot="1" x14ac:dyDescent="0.3">
      <c r="A8" s="31">
        <v>2100</v>
      </c>
      <c r="B8" s="32">
        <v>40</v>
      </c>
      <c r="C8" s="33">
        <v>50</v>
      </c>
      <c r="D8" s="32">
        <v>60</v>
      </c>
      <c r="E8" s="33">
        <v>70</v>
      </c>
      <c r="F8" s="27">
        <v>2200</v>
      </c>
      <c r="G8" s="28">
        <v>1000</v>
      </c>
      <c r="H8" s="29">
        <f>INDEX(B8:E10,MIN(3,SUMPRODUCT(--(A8:A10&lt;F8))+1),MIN(4,SUMPRODUCT(--(B7:E7&lt;G8))+1))</f>
        <v>50</v>
      </c>
      <c r="J8" t="s">
        <v>44</v>
      </c>
      <c r="K8">
        <f>H38</f>
        <v>8</v>
      </c>
    </row>
    <row r="9" spans="1:21" ht="15.75" thickBot="1" x14ac:dyDescent="0.3">
      <c r="A9" s="31">
        <v>2300</v>
      </c>
      <c r="B9" s="32">
        <v>40</v>
      </c>
      <c r="C9" s="33">
        <v>50</v>
      </c>
      <c r="D9" s="32">
        <v>60</v>
      </c>
      <c r="E9" s="33">
        <v>70</v>
      </c>
      <c r="J9" t="s">
        <v>36</v>
      </c>
      <c r="K9">
        <f>H43</f>
        <v>12</v>
      </c>
    </row>
    <row r="10" spans="1:21" ht="15.75" thickBot="1" x14ac:dyDescent="0.3">
      <c r="A10" s="35">
        <v>2700</v>
      </c>
      <c r="B10" s="32">
        <v>40</v>
      </c>
      <c r="C10" s="33">
        <v>50</v>
      </c>
      <c r="D10" s="32">
        <v>60</v>
      </c>
      <c r="E10" s="33">
        <v>70</v>
      </c>
    </row>
    <row r="11" spans="1:21" ht="15.75" thickBot="1" x14ac:dyDescent="0.3">
      <c r="A11" s="46" t="s">
        <v>26</v>
      </c>
      <c r="B11" s="47"/>
      <c r="C11" s="47"/>
      <c r="D11" s="47"/>
      <c r="E11" s="47"/>
      <c r="F11" s="43" t="s">
        <v>9</v>
      </c>
      <c r="G11" s="44"/>
      <c r="H11" s="45"/>
    </row>
    <row r="12" spans="1:21" ht="15.75" thickBot="1" x14ac:dyDescent="0.3">
      <c r="A12" s="13"/>
      <c r="B12" s="31">
        <v>900</v>
      </c>
      <c r="C12" s="31">
        <v>1200</v>
      </c>
      <c r="D12" s="30">
        <v>1500</v>
      </c>
      <c r="E12" s="31">
        <v>1800</v>
      </c>
      <c r="F12" s="24" t="s">
        <v>22</v>
      </c>
      <c r="G12" s="25" t="s">
        <v>23</v>
      </c>
      <c r="H12" s="26" t="s">
        <v>24</v>
      </c>
    </row>
    <row r="13" spans="1:21" ht="15.75" thickBot="1" x14ac:dyDescent="0.3">
      <c r="A13" s="31">
        <v>2100</v>
      </c>
      <c r="B13" s="32">
        <v>1</v>
      </c>
      <c r="C13" s="32">
        <v>2</v>
      </c>
      <c r="D13" s="32">
        <v>3</v>
      </c>
      <c r="E13" s="32">
        <v>4</v>
      </c>
      <c r="F13" s="27">
        <v>2200</v>
      </c>
      <c r="G13" s="28">
        <v>1000</v>
      </c>
      <c r="H13" s="29">
        <f>INDEX(B13:E15,MIN(3,SUMPRODUCT(--(A13:A15&lt;F13))+1),MIN(4,SUMPRODUCT(--(B12:E12&lt;G13))+1))</f>
        <v>2</v>
      </c>
      <c r="K13" s="36"/>
      <c r="L13" s="36"/>
      <c r="M13" s="36"/>
      <c r="N13" s="36"/>
      <c r="O13" s="36"/>
      <c r="P13" s="36"/>
    </row>
    <row r="14" spans="1:21" ht="15.75" thickBot="1" x14ac:dyDescent="0.3">
      <c r="A14" s="31">
        <v>2300</v>
      </c>
      <c r="B14" s="32">
        <v>1</v>
      </c>
      <c r="C14" s="32">
        <v>2</v>
      </c>
      <c r="D14" s="32">
        <v>3</v>
      </c>
      <c r="E14" s="32">
        <v>4</v>
      </c>
      <c r="K14" s="36"/>
      <c r="L14" s="36"/>
      <c r="M14" s="36"/>
      <c r="N14" s="36"/>
      <c r="O14" s="36"/>
      <c r="P14" s="36"/>
    </row>
    <row r="15" spans="1:21" ht="15.75" thickBot="1" x14ac:dyDescent="0.3">
      <c r="A15" s="35">
        <v>2700</v>
      </c>
      <c r="B15" s="32">
        <v>1</v>
      </c>
      <c r="C15" s="32">
        <v>2</v>
      </c>
      <c r="D15" s="32">
        <v>3</v>
      </c>
      <c r="E15" s="32">
        <v>4</v>
      </c>
      <c r="K15" s="37" t="s">
        <v>14</v>
      </c>
      <c r="L15" s="37" t="s">
        <v>22</v>
      </c>
      <c r="M15" s="37" t="s">
        <v>23</v>
      </c>
      <c r="N15" s="37" t="s">
        <v>38</v>
      </c>
      <c r="O15" s="37" t="s">
        <v>39</v>
      </c>
      <c r="P15" s="37" t="s">
        <v>47</v>
      </c>
    </row>
    <row r="16" spans="1:21" ht="15.75" thickBot="1" x14ac:dyDescent="0.3">
      <c r="A16" s="46" t="s">
        <v>27</v>
      </c>
      <c r="B16" s="47"/>
      <c r="C16" s="47"/>
      <c r="D16" s="47"/>
      <c r="E16" s="47"/>
      <c r="F16" s="43" t="s">
        <v>9</v>
      </c>
      <c r="G16" s="44"/>
      <c r="H16" s="45"/>
      <c r="K16" s="36"/>
      <c r="L16" s="36">
        <v>2100</v>
      </c>
      <c r="M16" s="36">
        <v>900</v>
      </c>
      <c r="N16" s="36">
        <v>2</v>
      </c>
      <c r="O16" s="36">
        <v>1</v>
      </c>
      <c r="P16" s="36"/>
    </row>
    <row r="17" spans="1:8" ht="15.75" thickBot="1" x14ac:dyDescent="0.3">
      <c r="A17" s="13"/>
      <c r="B17" s="31">
        <v>900</v>
      </c>
      <c r="C17" s="31">
        <v>1200</v>
      </c>
      <c r="D17" s="30">
        <v>1500</v>
      </c>
      <c r="E17" s="31">
        <v>1800</v>
      </c>
      <c r="F17" s="24" t="s">
        <v>22</v>
      </c>
      <c r="G17" s="25" t="s">
        <v>23</v>
      </c>
      <c r="H17" s="26" t="s">
        <v>24</v>
      </c>
    </row>
    <row r="18" spans="1:8" ht="15.75" thickBot="1" x14ac:dyDescent="0.3">
      <c r="A18" s="31">
        <v>2100</v>
      </c>
      <c r="B18" s="32">
        <v>5</v>
      </c>
      <c r="C18" s="33">
        <v>6</v>
      </c>
      <c r="D18" s="32">
        <v>7</v>
      </c>
      <c r="E18" s="33">
        <v>8</v>
      </c>
      <c r="F18" s="27">
        <v>2200</v>
      </c>
      <c r="G18" s="28">
        <v>1000</v>
      </c>
      <c r="H18" s="29">
        <f>INDEX(B18:E20,MIN(3,SUMPRODUCT(--(A18:A20&lt;F18))+1),MIN(4,SUMPRODUCT(--(B17:E17&lt;G18))+1))</f>
        <v>6</v>
      </c>
    </row>
    <row r="19" spans="1:8" ht="15.75" thickBot="1" x14ac:dyDescent="0.3">
      <c r="A19" s="31">
        <v>2300</v>
      </c>
      <c r="B19" s="32">
        <v>5</v>
      </c>
      <c r="C19" s="33">
        <v>6</v>
      </c>
      <c r="D19" s="32">
        <v>7</v>
      </c>
      <c r="E19" s="33">
        <v>8</v>
      </c>
    </row>
    <row r="20" spans="1:8" ht="15.75" thickBot="1" x14ac:dyDescent="0.3">
      <c r="A20" s="35">
        <v>2700</v>
      </c>
      <c r="B20" s="32">
        <v>5</v>
      </c>
      <c r="C20" s="33">
        <v>6</v>
      </c>
      <c r="D20" s="32">
        <v>7</v>
      </c>
      <c r="E20" s="33">
        <v>8</v>
      </c>
    </row>
    <row r="21" spans="1:8" ht="15.75" thickBot="1" x14ac:dyDescent="0.3">
      <c r="A21" s="46" t="s">
        <v>45</v>
      </c>
      <c r="B21" s="47"/>
      <c r="C21" s="47"/>
      <c r="D21" s="47"/>
      <c r="E21" s="47"/>
      <c r="F21" s="43" t="s">
        <v>9</v>
      </c>
      <c r="G21" s="44"/>
      <c r="H21" s="45"/>
    </row>
    <row r="22" spans="1:8" ht="15.75" thickBot="1" x14ac:dyDescent="0.3">
      <c r="A22" s="13"/>
      <c r="B22" s="31">
        <v>900</v>
      </c>
      <c r="C22" s="31">
        <v>1200</v>
      </c>
      <c r="D22" s="30">
        <v>1500</v>
      </c>
      <c r="E22" s="31">
        <v>1800</v>
      </c>
      <c r="F22" s="24" t="s">
        <v>22</v>
      </c>
      <c r="G22" s="25" t="s">
        <v>23</v>
      </c>
      <c r="H22" s="26" t="s">
        <v>24</v>
      </c>
    </row>
    <row r="23" spans="1:8" ht="15.75" thickBot="1" x14ac:dyDescent="0.3">
      <c r="A23" s="31">
        <v>2100</v>
      </c>
      <c r="B23" s="32">
        <v>10</v>
      </c>
      <c r="C23" s="33">
        <v>9</v>
      </c>
      <c r="D23" s="32">
        <v>8</v>
      </c>
      <c r="E23" s="33">
        <v>7</v>
      </c>
      <c r="F23" s="27">
        <v>2200</v>
      </c>
      <c r="G23" s="28">
        <v>1000</v>
      </c>
      <c r="H23" s="29">
        <f>INDEX(B23:E25,MIN(3,SUMPRODUCT(--(A23:A25&lt;F23))+1),MIN(4,SUMPRODUCT(--(B22:E22&lt;G23))+1))</f>
        <v>9</v>
      </c>
    </row>
    <row r="24" spans="1:8" ht="15.75" thickBot="1" x14ac:dyDescent="0.3">
      <c r="A24" s="31">
        <v>2300</v>
      </c>
      <c r="B24" s="32">
        <v>10</v>
      </c>
      <c r="C24" s="33">
        <v>9</v>
      </c>
      <c r="D24" s="32">
        <v>8</v>
      </c>
      <c r="E24" s="33">
        <v>7</v>
      </c>
    </row>
    <row r="25" spans="1:8" ht="15.75" thickBot="1" x14ac:dyDescent="0.3">
      <c r="A25" s="35">
        <v>2700</v>
      </c>
      <c r="B25" s="32">
        <v>10</v>
      </c>
      <c r="C25" s="33">
        <v>9</v>
      </c>
      <c r="D25" s="32">
        <v>8</v>
      </c>
      <c r="E25" s="33">
        <v>7</v>
      </c>
    </row>
    <row r="26" spans="1:8" ht="15.75" thickBot="1" x14ac:dyDescent="0.3">
      <c r="A26" s="46" t="s">
        <v>28</v>
      </c>
      <c r="B26" s="47"/>
      <c r="C26" s="47"/>
      <c r="D26" s="47"/>
      <c r="E26" s="47"/>
      <c r="F26" s="43" t="s">
        <v>9</v>
      </c>
      <c r="G26" s="44"/>
      <c r="H26" s="45"/>
    </row>
    <row r="27" spans="1:8" ht="15.75" thickBot="1" x14ac:dyDescent="0.3">
      <c r="A27" s="13"/>
      <c r="B27" s="31">
        <v>900</v>
      </c>
      <c r="C27" s="31">
        <v>1200</v>
      </c>
      <c r="D27" s="30">
        <v>1500</v>
      </c>
      <c r="E27" s="31">
        <v>1800</v>
      </c>
      <c r="F27" s="24" t="s">
        <v>22</v>
      </c>
      <c r="G27" s="25" t="s">
        <v>23</v>
      </c>
      <c r="H27" s="26" t="s">
        <v>24</v>
      </c>
    </row>
    <row r="28" spans="1:8" ht="15.75" thickBot="1" x14ac:dyDescent="0.3">
      <c r="A28" s="31">
        <v>2100</v>
      </c>
      <c r="B28" s="32">
        <v>1</v>
      </c>
      <c r="C28" s="32">
        <v>1</v>
      </c>
      <c r="D28" s="32">
        <v>1</v>
      </c>
      <c r="E28" s="32">
        <v>1</v>
      </c>
      <c r="F28" s="27">
        <v>2200</v>
      </c>
      <c r="G28" s="28">
        <v>1000</v>
      </c>
      <c r="H28" s="29">
        <f>INDEX(B28:E30,MIN(3,SUMPRODUCT(--(A28:A30&lt;F28))+1),MIN(4,SUMPRODUCT(--(B27:E27&lt;G28))+1))</f>
        <v>7</v>
      </c>
    </row>
    <row r="29" spans="1:8" ht="15.75" thickBot="1" x14ac:dyDescent="0.3">
      <c r="A29" s="31">
        <v>2300</v>
      </c>
      <c r="B29" s="34">
        <v>7</v>
      </c>
      <c r="C29" s="34">
        <v>7</v>
      </c>
      <c r="D29" s="34">
        <v>7</v>
      </c>
      <c r="E29" s="34">
        <v>7</v>
      </c>
    </row>
    <row r="30" spans="1:8" ht="15.75" thickBot="1" x14ac:dyDescent="0.3">
      <c r="A30" s="35">
        <v>2700</v>
      </c>
      <c r="B30" s="32">
        <v>13</v>
      </c>
      <c r="C30" s="32">
        <v>13</v>
      </c>
      <c r="D30" s="32">
        <v>13</v>
      </c>
      <c r="E30" s="32">
        <v>13</v>
      </c>
    </row>
    <row r="31" spans="1:8" ht="15.75" thickBot="1" x14ac:dyDescent="0.3">
      <c r="A31" s="46" t="s">
        <v>29</v>
      </c>
      <c r="B31" s="47"/>
      <c r="C31" s="47"/>
      <c r="D31" s="47"/>
      <c r="E31" s="47"/>
      <c r="F31" s="43" t="s">
        <v>9</v>
      </c>
      <c r="G31" s="44"/>
      <c r="H31" s="45"/>
    </row>
    <row r="32" spans="1:8" ht="15.75" thickBot="1" x14ac:dyDescent="0.3">
      <c r="A32" s="13"/>
      <c r="B32" s="31">
        <v>900</v>
      </c>
      <c r="C32" s="31">
        <v>1200</v>
      </c>
      <c r="D32" s="30">
        <v>1500</v>
      </c>
      <c r="E32" s="31">
        <v>1800</v>
      </c>
      <c r="F32" s="24" t="s">
        <v>22</v>
      </c>
      <c r="G32" s="25" t="s">
        <v>23</v>
      </c>
      <c r="H32" s="26" t="s">
        <v>24</v>
      </c>
    </row>
    <row r="33" spans="1:8" ht="15.75" thickBot="1" x14ac:dyDescent="0.3">
      <c r="A33" s="31">
        <v>2100</v>
      </c>
      <c r="B33" s="32">
        <v>5</v>
      </c>
      <c r="C33" s="33">
        <v>9</v>
      </c>
      <c r="D33" s="32">
        <v>13</v>
      </c>
      <c r="E33" s="33">
        <v>17</v>
      </c>
      <c r="F33" s="27">
        <v>2200</v>
      </c>
      <c r="G33" s="28">
        <v>1000</v>
      </c>
      <c r="H33" s="29">
        <f>INDEX(B33:E35,MIN(3,SUMPRODUCT(--(A33:A35&lt;F33))+1),MIN(4,SUMPRODUCT(--(B32:E32&lt;G33))+1))</f>
        <v>9</v>
      </c>
    </row>
    <row r="34" spans="1:8" ht="15.75" thickBot="1" x14ac:dyDescent="0.3">
      <c r="A34" s="31">
        <v>2300</v>
      </c>
      <c r="B34" s="32">
        <v>5</v>
      </c>
      <c r="C34" s="33">
        <v>9</v>
      </c>
      <c r="D34" s="32">
        <v>13</v>
      </c>
      <c r="E34" s="33">
        <v>17</v>
      </c>
    </row>
    <row r="35" spans="1:8" ht="15.75" thickBot="1" x14ac:dyDescent="0.3">
      <c r="A35" s="35">
        <v>2700</v>
      </c>
      <c r="B35" s="32">
        <v>5</v>
      </c>
      <c r="C35" s="33">
        <v>9</v>
      </c>
      <c r="D35" s="32">
        <v>13</v>
      </c>
      <c r="E35" s="33">
        <v>17</v>
      </c>
    </row>
    <row r="36" spans="1:8" ht="15.75" thickBot="1" x14ac:dyDescent="0.3">
      <c r="A36" s="46" t="s">
        <v>46</v>
      </c>
      <c r="B36" s="47"/>
      <c r="C36" s="47"/>
      <c r="D36" s="47"/>
      <c r="E36" s="47"/>
      <c r="F36" s="43" t="s">
        <v>9</v>
      </c>
      <c r="G36" s="44"/>
      <c r="H36" s="45"/>
    </row>
    <row r="37" spans="1:8" ht="15.75" thickBot="1" x14ac:dyDescent="0.3">
      <c r="A37" s="13"/>
      <c r="B37" s="31">
        <v>900</v>
      </c>
      <c r="C37" s="31">
        <v>1200</v>
      </c>
      <c r="D37" s="30">
        <v>1500</v>
      </c>
      <c r="E37" s="31">
        <v>1800</v>
      </c>
      <c r="F37" s="24" t="s">
        <v>22</v>
      </c>
      <c r="G37" s="25" t="s">
        <v>23</v>
      </c>
      <c r="H37" s="26" t="s">
        <v>24</v>
      </c>
    </row>
    <row r="38" spans="1:8" ht="15.75" thickBot="1" x14ac:dyDescent="0.3">
      <c r="A38" s="31">
        <v>2100</v>
      </c>
      <c r="B38" s="32">
        <v>7</v>
      </c>
      <c r="C38" s="33">
        <v>8</v>
      </c>
      <c r="D38" s="32">
        <v>9</v>
      </c>
      <c r="E38" s="33">
        <v>10</v>
      </c>
      <c r="F38" s="27">
        <v>2200</v>
      </c>
      <c r="G38" s="28">
        <v>1000</v>
      </c>
      <c r="H38" s="29">
        <f>INDEX(B38:E40,MIN(3,SUMPRODUCT(--(A38:A40&lt;F38))+1),MIN(4,SUMPRODUCT(--(B37:E37&lt;G38))+1))</f>
        <v>8</v>
      </c>
    </row>
    <row r="39" spans="1:8" ht="15.75" thickBot="1" x14ac:dyDescent="0.3">
      <c r="A39" s="31">
        <v>2300</v>
      </c>
      <c r="B39" s="32">
        <v>7</v>
      </c>
      <c r="C39" s="33">
        <v>8</v>
      </c>
      <c r="D39" s="32">
        <v>9</v>
      </c>
      <c r="E39" s="33">
        <v>10</v>
      </c>
    </row>
    <row r="40" spans="1:8" ht="15.75" thickBot="1" x14ac:dyDescent="0.3">
      <c r="A40" s="35">
        <v>2700</v>
      </c>
      <c r="B40" s="32">
        <v>7</v>
      </c>
      <c r="C40" s="33">
        <v>8</v>
      </c>
      <c r="D40" s="32">
        <v>9</v>
      </c>
      <c r="E40" s="33">
        <v>10</v>
      </c>
    </row>
    <row r="41" spans="1:8" ht="15.75" thickBot="1" x14ac:dyDescent="0.3">
      <c r="A41" s="46" t="s">
        <v>30</v>
      </c>
      <c r="B41" s="47"/>
      <c r="C41" s="47"/>
      <c r="D41" s="47"/>
      <c r="E41" s="47"/>
      <c r="F41" s="43" t="s">
        <v>9</v>
      </c>
      <c r="G41" s="44"/>
      <c r="H41" s="45"/>
    </row>
    <row r="42" spans="1:8" ht="15.75" thickBot="1" x14ac:dyDescent="0.3">
      <c r="A42" s="13"/>
      <c r="B42" s="31">
        <v>900</v>
      </c>
      <c r="C42" s="31">
        <v>1200</v>
      </c>
      <c r="D42" s="30">
        <v>1500</v>
      </c>
      <c r="E42" s="31">
        <v>1800</v>
      </c>
      <c r="F42" s="24" t="s">
        <v>22</v>
      </c>
      <c r="G42" s="25" t="s">
        <v>23</v>
      </c>
      <c r="H42" s="26" t="s">
        <v>24</v>
      </c>
    </row>
    <row r="43" spans="1:8" ht="15.75" thickBot="1" x14ac:dyDescent="0.3">
      <c r="A43" s="31">
        <v>2100</v>
      </c>
      <c r="B43" s="32">
        <v>5</v>
      </c>
      <c r="C43" s="33">
        <v>12</v>
      </c>
      <c r="D43" s="32">
        <v>19</v>
      </c>
      <c r="E43" s="33">
        <v>26</v>
      </c>
      <c r="F43" s="27">
        <v>2200</v>
      </c>
      <c r="G43" s="28">
        <v>1000</v>
      </c>
      <c r="H43" s="29">
        <f>INDEX(B43:E45,MIN(3,SUMPRODUCT(--(A43:A45&lt;F43))+1),MIN(4,SUMPRODUCT(--(B42:E42&lt;G43))+1))</f>
        <v>12</v>
      </c>
    </row>
    <row r="44" spans="1:8" ht="15.75" thickBot="1" x14ac:dyDescent="0.3">
      <c r="A44" s="31">
        <v>2300</v>
      </c>
      <c r="B44" s="32">
        <v>5</v>
      </c>
      <c r="C44" s="33">
        <v>12</v>
      </c>
      <c r="D44" s="32">
        <v>19</v>
      </c>
      <c r="E44" s="33">
        <v>26</v>
      </c>
    </row>
    <row r="45" spans="1:8" x14ac:dyDescent="0.25">
      <c r="A45" s="35">
        <v>2700</v>
      </c>
      <c r="B45" s="32">
        <v>5</v>
      </c>
      <c r="C45" s="33">
        <v>12</v>
      </c>
      <c r="D45" s="32">
        <v>19</v>
      </c>
      <c r="E45" s="33">
        <v>26</v>
      </c>
    </row>
  </sheetData>
  <mergeCells count="19">
    <mergeCell ref="F41:H41"/>
    <mergeCell ref="A16:E16"/>
    <mergeCell ref="A21:E21"/>
    <mergeCell ref="A26:E26"/>
    <mergeCell ref="A31:E31"/>
    <mergeCell ref="A36:E36"/>
    <mergeCell ref="A41:E41"/>
    <mergeCell ref="F16:H16"/>
    <mergeCell ref="F21:H21"/>
    <mergeCell ref="F26:H26"/>
    <mergeCell ref="F31:H31"/>
    <mergeCell ref="F36:H36"/>
    <mergeCell ref="T2:U2"/>
    <mergeCell ref="F1:H1"/>
    <mergeCell ref="A1:E1"/>
    <mergeCell ref="A6:E6"/>
    <mergeCell ref="A11:E11"/>
    <mergeCell ref="F6:H6"/>
    <mergeCell ref="F11:H1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13</xdr:col>
                    <xdr:colOff>9525</xdr:colOff>
                    <xdr:row>14</xdr:row>
                    <xdr:rowOff>180975</xdr:rowOff>
                  </from>
                  <to>
                    <xdr:col>14</xdr:col>
                    <xdr:colOff>19050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10</xdr:col>
                    <xdr:colOff>0</xdr:colOff>
                    <xdr:row>15</xdr:row>
                    <xdr:rowOff>0</xdr:rowOff>
                  </from>
                  <to>
                    <xdr:col>10</xdr:col>
                    <xdr:colOff>885825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14</xdr:col>
                    <xdr:colOff>38100</xdr:colOff>
                    <xdr:row>14</xdr:row>
                    <xdr:rowOff>190500</xdr:rowOff>
                  </from>
                  <to>
                    <xdr:col>15</xdr:col>
                    <xdr:colOff>28575</xdr:colOff>
                    <xdr:row>15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cp:lastPrinted>2013-04-09T07:50:53Z</cp:lastPrinted>
  <dcterms:created xsi:type="dcterms:W3CDTF">2013-04-06T09:23:28Z</dcterms:created>
  <dcterms:modified xsi:type="dcterms:W3CDTF">2013-04-13T06:49:42Z</dcterms:modified>
</cp:coreProperties>
</file>